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" yWindow="708" windowWidth="11892" windowHeight="4776"/>
  </bookViews>
  <sheets>
    <sheet name="103-碩士班" sheetId="1" r:id="rId1"/>
  </sheets>
  <calcPr calcId="145621"/>
</workbook>
</file>

<file path=xl/calcChain.xml><?xml version="1.0" encoding="utf-8"?>
<calcChain xmlns="http://schemas.openxmlformats.org/spreadsheetml/2006/main">
  <c r="P10" i="1" l="1"/>
  <c r="P37" i="1" l="1"/>
  <c r="P36" i="1"/>
  <c r="P31" i="1"/>
  <c r="P30" i="1"/>
  <c r="P40" i="1"/>
  <c r="P56" i="1"/>
  <c r="P19" i="1"/>
  <c r="P44" i="1"/>
  <c r="P25" i="1"/>
  <c r="P9" i="1"/>
  <c r="P8" i="1"/>
  <c r="P5" i="1"/>
  <c r="U63" i="1" l="1"/>
  <c r="T63" i="1"/>
  <c r="V63" i="1" s="1"/>
  <c r="V62" i="1"/>
  <c r="T62" i="1"/>
  <c r="U62" i="1" s="1"/>
  <c r="V61" i="1"/>
  <c r="U61" i="1"/>
  <c r="T61" i="1"/>
  <c r="T60" i="1"/>
  <c r="V60" i="1" s="1"/>
  <c r="U59" i="1"/>
  <c r="T59" i="1"/>
  <c r="V59" i="1" s="1"/>
  <c r="V58" i="1"/>
  <c r="T58" i="1"/>
  <c r="U58" i="1" s="1"/>
  <c r="T57" i="1"/>
  <c r="V57" i="1" s="1"/>
  <c r="T56" i="1"/>
  <c r="V56" i="1" s="1"/>
  <c r="T55" i="1"/>
  <c r="V55" i="1" s="1"/>
  <c r="V54" i="1"/>
  <c r="T54" i="1"/>
  <c r="U54" i="1" s="1"/>
  <c r="V53" i="1"/>
  <c r="U53" i="1"/>
  <c r="T53" i="1"/>
  <c r="T52" i="1"/>
  <c r="V52" i="1" s="1"/>
  <c r="U51" i="1"/>
  <c r="T51" i="1"/>
  <c r="V51" i="1" s="1"/>
  <c r="T50" i="1"/>
  <c r="U50" i="1" s="1"/>
  <c r="V49" i="1"/>
  <c r="U49" i="1"/>
  <c r="T49" i="1"/>
  <c r="T48" i="1"/>
  <c r="V48" i="1" s="1"/>
  <c r="U47" i="1"/>
  <c r="T47" i="1"/>
  <c r="V47" i="1" s="1"/>
  <c r="V46" i="1"/>
  <c r="T46" i="1"/>
  <c r="U46" i="1" s="1"/>
  <c r="T45" i="1"/>
  <c r="V45" i="1" s="1"/>
  <c r="T44" i="1"/>
  <c r="V44" i="1" s="1"/>
  <c r="U43" i="1"/>
  <c r="T43" i="1"/>
  <c r="V43" i="1" s="1"/>
  <c r="V42" i="1"/>
  <c r="T42" i="1"/>
  <c r="U42" i="1" s="1"/>
  <c r="V41" i="1"/>
  <c r="U41" i="1"/>
  <c r="T41" i="1"/>
  <c r="T40" i="1"/>
  <c r="V40" i="1" s="1"/>
  <c r="U39" i="1"/>
  <c r="T39" i="1"/>
  <c r="V39" i="1" s="1"/>
  <c r="T38" i="1"/>
  <c r="U38" i="1" s="1"/>
  <c r="T37" i="1"/>
  <c r="U37" i="1" s="1"/>
  <c r="T36" i="1"/>
  <c r="V36" i="1" s="1"/>
  <c r="U35" i="1"/>
  <c r="T35" i="1"/>
  <c r="V35" i="1" s="1"/>
  <c r="T34" i="1"/>
  <c r="U34" i="1" s="1"/>
  <c r="T33" i="1"/>
  <c r="U33" i="1" s="1"/>
  <c r="T32" i="1"/>
  <c r="V32" i="1" s="1"/>
  <c r="T31" i="1"/>
  <c r="V31" i="1" s="1"/>
  <c r="T30" i="1"/>
  <c r="U30" i="1" s="1"/>
  <c r="V29" i="1"/>
  <c r="U29" i="1"/>
  <c r="T29" i="1"/>
  <c r="T28" i="1"/>
  <c r="V28" i="1" s="1"/>
  <c r="U27" i="1"/>
  <c r="T27" i="1"/>
  <c r="V27" i="1" s="1"/>
  <c r="T26" i="1"/>
  <c r="U26" i="1" s="1"/>
  <c r="T25" i="1"/>
  <c r="V25" i="1" s="1"/>
  <c r="T24" i="1"/>
  <c r="V24" i="1" s="1"/>
  <c r="U23" i="1"/>
  <c r="T23" i="1"/>
  <c r="V23" i="1" s="1"/>
  <c r="V22" i="1"/>
  <c r="T22" i="1"/>
  <c r="U22" i="1" s="1"/>
  <c r="U21" i="1"/>
  <c r="T21" i="1"/>
  <c r="V21" i="1" s="1"/>
  <c r="T20" i="1"/>
  <c r="U20" i="1" s="1"/>
  <c r="T19" i="1"/>
  <c r="V19" i="1" s="1"/>
  <c r="V18" i="1"/>
  <c r="T18" i="1"/>
  <c r="U18" i="1" s="1"/>
  <c r="U17" i="1"/>
  <c r="T17" i="1"/>
  <c r="V17" i="1" s="1"/>
  <c r="T16" i="1"/>
  <c r="U16" i="1" s="1"/>
  <c r="T15" i="1"/>
  <c r="V15" i="1" s="1"/>
  <c r="T14" i="1"/>
  <c r="U14" i="1" s="1"/>
  <c r="U13" i="1"/>
  <c r="T13" i="1"/>
  <c r="V13" i="1" s="1"/>
  <c r="T12" i="1"/>
  <c r="U12" i="1" s="1"/>
  <c r="U11" i="1"/>
  <c r="T11" i="1"/>
  <c r="V11" i="1" s="1"/>
  <c r="T10" i="1"/>
  <c r="U10" i="1" s="1"/>
  <c r="T9" i="1"/>
  <c r="V9" i="1" s="1"/>
  <c r="T8" i="1"/>
  <c r="V8" i="1" s="1"/>
  <c r="V7" i="1"/>
  <c r="U7" i="1"/>
  <c r="T7" i="1"/>
  <c r="T6" i="1"/>
  <c r="U6" i="1" s="1"/>
  <c r="T5" i="1"/>
  <c r="V5" i="1" s="1"/>
  <c r="S64" i="1"/>
  <c r="R64" i="1"/>
  <c r="V30" i="1" l="1"/>
  <c r="V37" i="1"/>
  <c r="U19" i="1"/>
  <c r="V34" i="1"/>
  <c r="V38" i="1"/>
  <c r="U31" i="1"/>
  <c r="U57" i="1"/>
  <c r="U45" i="1"/>
  <c r="U55" i="1"/>
  <c r="V14" i="1"/>
  <c r="U15" i="1"/>
  <c r="V26" i="1"/>
  <c r="V33" i="1"/>
  <c r="V10" i="1"/>
  <c r="U25" i="1"/>
  <c r="U5" i="1"/>
  <c r="U9" i="1"/>
  <c r="V6" i="1"/>
  <c r="V50" i="1"/>
  <c r="V12" i="1"/>
  <c r="V16" i="1"/>
  <c r="V20" i="1"/>
  <c r="U8" i="1"/>
  <c r="U24" i="1"/>
  <c r="U28" i="1"/>
  <c r="U32" i="1"/>
  <c r="U36" i="1"/>
  <c r="U40" i="1"/>
  <c r="U44" i="1"/>
  <c r="U48" i="1"/>
  <c r="U52" i="1"/>
  <c r="U56" i="1"/>
  <c r="U60" i="1"/>
  <c r="O64" i="1"/>
  <c r="N64" i="1"/>
  <c r="Q64" i="1" l="1"/>
  <c r="P64" i="1"/>
  <c r="T64" i="1" s="1"/>
  <c r="K6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5" i="1"/>
  <c r="J64" i="1"/>
  <c r="I64" i="1"/>
  <c r="I33" i="1"/>
  <c r="I31" i="1"/>
  <c r="I30" i="1"/>
  <c r="I11" i="1"/>
  <c r="V64" i="1" l="1"/>
  <c r="U64" i="1"/>
  <c r="L64" i="1"/>
  <c r="M64" i="1"/>
  <c r="H64" i="1"/>
  <c r="G64" i="1"/>
  <c r="F6" i="1" l="1"/>
  <c r="F7" i="1"/>
  <c r="F8" i="1"/>
  <c r="F9" i="1"/>
  <c r="F22" i="1"/>
  <c r="F24" i="1"/>
  <c r="F23" i="1"/>
  <c r="F27" i="1"/>
  <c r="F26" i="1"/>
  <c r="F29" i="1"/>
  <c r="F28" i="1"/>
  <c r="F25" i="1"/>
  <c r="F31" i="1"/>
  <c r="F30" i="1"/>
  <c r="F32" i="1"/>
  <c r="F33" i="1"/>
  <c r="F36" i="1"/>
  <c r="F37" i="1"/>
  <c r="F38" i="1"/>
  <c r="F34" i="1"/>
  <c r="F35" i="1"/>
  <c r="F39" i="1"/>
  <c r="F40" i="1"/>
  <c r="F41" i="1"/>
  <c r="F42" i="1"/>
  <c r="F43" i="1"/>
  <c r="F44" i="1"/>
  <c r="F45" i="1"/>
  <c r="F46" i="1"/>
  <c r="F47" i="1"/>
  <c r="F10" i="1"/>
  <c r="F11" i="1"/>
  <c r="F12" i="1"/>
  <c r="F15" i="1"/>
  <c r="F16" i="1"/>
  <c r="F14" i="1"/>
  <c r="F17" i="1"/>
  <c r="F13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52" i="1"/>
  <c r="F18" i="1"/>
  <c r="F19" i="1"/>
  <c r="F20" i="1"/>
  <c r="F21" i="1"/>
  <c r="F5" i="1"/>
  <c r="F64" i="1" l="1"/>
  <c r="B64" i="1"/>
  <c r="C64" i="1"/>
  <c r="D64" i="1"/>
  <c r="E64" i="1"/>
</calcChain>
</file>

<file path=xl/sharedStrings.xml><?xml version="1.0" encoding="utf-8"?>
<sst xmlns="http://schemas.openxmlformats.org/spreadsheetml/2006/main" count="184" uniqueCount="81">
  <si>
    <t>小計</t>
  </si>
  <si>
    <t>中國文學系</t>
  </si>
  <si>
    <t>外國語文學系</t>
  </si>
  <si>
    <t>歷史學系</t>
  </si>
  <si>
    <t>圖書資訊學研究所</t>
  </si>
  <si>
    <t>台灣文學與跨國文化研究所</t>
  </si>
  <si>
    <t>化學系</t>
  </si>
  <si>
    <t>應用數學系</t>
  </si>
  <si>
    <t>應用數學系計算科學碩士班</t>
  </si>
  <si>
    <t>物理學系</t>
  </si>
  <si>
    <t>物理學系生物物理學碩士班</t>
  </si>
  <si>
    <t>資訊科學與工程學系</t>
  </si>
  <si>
    <t>奈米科學研究所</t>
  </si>
  <si>
    <t>統計學研究所</t>
  </si>
  <si>
    <t>土木工程學系</t>
  </si>
  <si>
    <t>機械工程學系</t>
  </si>
  <si>
    <t>環境工程學系</t>
  </si>
  <si>
    <t>電機工程學系</t>
  </si>
  <si>
    <t>化學工程學系</t>
  </si>
  <si>
    <t>材料科學與工程學系</t>
  </si>
  <si>
    <t>精密工程學研究所</t>
  </si>
  <si>
    <t>通訊工程研究所</t>
  </si>
  <si>
    <t>光電工程研究所</t>
  </si>
  <si>
    <t>生醫工程研究所</t>
  </si>
  <si>
    <t>生命科學系</t>
  </si>
  <si>
    <t>分子生物學研究所</t>
  </si>
  <si>
    <t>生物化學研究所</t>
  </si>
  <si>
    <t>生物醫學研究所</t>
  </si>
  <si>
    <t>基因體暨生物資訊學研究所</t>
  </si>
  <si>
    <t>獸醫學系</t>
  </si>
  <si>
    <t>獸醫病理生物學研究所</t>
  </si>
  <si>
    <t>財務金融學系</t>
  </si>
  <si>
    <t>企業管理學系</t>
  </si>
  <si>
    <t>行銷學系</t>
  </si>
  <si>
    <t>科技管理研究所科技管理碩士班</t>
  </si>
  <si>
    <t>科技管理研究所電子商務碩士班</t>
  </si>
  <si>
    <t>資訊管理學系</t>
  </si>
  <si>
    <t>運動與健康管理研究所</t>
  </si>
  <si>
    <t>會計學系</t>
  </si>
  <si>
    <t>農藝學系</t>
  </si>
  <si>
    <t>園藝學系</t>
  </si>
  <si>
    <t>森林學系</t>
  </si>
  <si>
    <t>應用經濟學系</t>
  </si>
  <si>
    <t>植物病理學系</t>
  </si>
  <si>
    <t>昆蟲學系</t>
  </si>
  <si>
    <t>動物科學系</t>
  </si>
  <si>
    <t>土壤環境科學系</t>
  </si>
  <si>
    <t>水土保持學系</t>
  </si>
  <si>
    <t>食品暨應用生物科技學系</t>
  </si>
  <si>
    <t>生物產業機電工程學系</t>
  </si>
  <si>
    <t>生物科技學研究所</t>
  </si>
  <si>
    <t>國際農學碩士學位學程</t>
  </si>
  <si>
    <t>生物產業管理研究所</t>
  </si>
  <si>
    <t>景觀與遊憩碩士學位學程</t>
  </si>
  <si>
    <t>農業經濟與行銷碩士學位學程</t>
  </si>
  <si>
    <t>國際政治研究所</t>
  </si>
  <si>
    <t>國家政策與公共事務研究所</t>
  </si>
  <si>
    <t>教師專業發展研究所</t>
  </si>
  <si>
    <t>小計</t>
    <phoneticPr fontId="18" type="noConversion"/>
  </si>
  <si>
    <t>法律學系</t>
    <phoneticPr fontId="18" type="noConversion"/>
  </si>
  <si>
    <t>微生物暨公共衛生學研究所</t>
    <phoneticPr fontId="18" type="noConversion"/>
  </si>
  <si>
    <t>核定招生名額</t>
    <phoneticPr fontId="22" type="noConversion"/>
  </si>
  <si>
    <t>甄試入學</t>
    <phoneticPr fontId="22" type="noConversion"/>
  </si>
  <si>
    <t>考試入學</t>
    <phoneticPr fontId="22" type="noConversion"/>
  </si>
  <si>
    <t>小計</t>
    <phoneticPr fontId="22" type="noConversion"/>
  </si>
  <si>
    <t>一般生</t>
    <phoneticPr fontId="22" type="noConversion"/>
  </si>
  <si>
    <t>在職生</t>
    <phoneticPr fontId="22" type="noConversion"/>
  </si>
  <si>
    <t>國立中興大學 103 學年度 碩士班 招生資料統計</t>
    <phoneticPr fontId="18" type="noConversion"/>
  </si>
  <si>
    <t>報考人數</t>
    <phoneticPr fontId="22" type="noConversion"/>
  </si>
  <si>
    <t>報到人數</t>
    <phoneticPr fontId="22" type="noConversion"/>
  </si>
  <si>
    <t>招生總缺額</t>
    <phoneticPr fontId="22" type="noConversion"/>
  </si>
  <si>
    <t>報到率</t>
    <phoneticPr fontId="22" type="noConversion"/>
  </si>
  <si>
    <t>甄試入學</t>
    <phoneticPr fontId="22" type="noConversion"/>
  </si>
  <si>
    <t>考試入學</t>
    <phoneticPr fontId="22" type="noConversion"/>
  </si>
  <si>
    <t>小計</t>
    <phoneticPr fontId="22" type="noConversion"/>
  </si>
  <si>
    <t>一般生</t>
    <phoneticPr fontId="22" type="noConversion"/>
  </si>
  <si>
    <t>在職生</t>
    <phoneticPr fontId="22" type="noConversion"/>
  </si>
  <si>
    <t>正取生錄取人數</t>
    <phoneticPr fontId="22" type="noConversion"/>
  </si>
  <si>
    <t>--</t>
    <phoneticPr fontId="18" type="noConversion"/>
  </si>
  <si>
    <t>--</t>
    <phoneticPr fontId="18" type="noConversion"/>
  </si>
  <si>
    <t>　　　　　　　　　名額人數
　　招生單位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</si>
</sst>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新細明體"/>
      <family val="1"/>
      <charset val="136"/>
      <scheme val="major"/>
    </font>
    <font>
      <sz val="8"/>
      <name val="新細明體"/>
      <family val="1"/>
      <charset val="136"/>
    </font>
    <font>
      <sz val="8"/>
      <name val="細明體"/>
      <family val="3"/>
      <charset val="136"/>
    </font>
    <font>
      <sz val="8"/>
      <name val="新細明體"/>
      <family val="1"/>
      <charset val="136"/>
      <scheme val="major"/>
    </font>
    <font>
      <sz val="8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33333"/>
      </left>
      <right style="hair">
        <color rgb="FF333333"/>
      </right>
      <top style="double">
        <color rgb="FF333333"/>
      </top>
      <bottom style="hair">
        <color rgb="FF333333"/>
      </bottom>
      <diagonal/>
    </border>
    <border>
      <left style="hair">
        <color rgb="FF333333"/>
      </left>
      <right style="hair">
        <color rgb="FF333333"/>
      </right>
      <top style="double">
        <color rgb="FF333333"/>
      </top>
      <bottom style="hair">
        <color rgb="FF333333"/>
      </bottom>
      <diagonal/>
    </border>
    <border>
      <left style="hair">
        <color rgb="FF333333"/>
      </left>
      <right style="double">
        <color rgb="FF333333"/>
      </right>
      <top style="double">
        <color rgb="FF333333"/>
      </top>
      <bottom style="hair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double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double">
        <color rgb="FF333333"/>
      </bottom>
      <diagonal/>
    </border>
    <border>
      <left style="double">
        <color rgb="FF333333"/>
      </left>
      <right/>
      <top style="hair">
        <color rgb="FF333333"/>
      </top>
      <bottom style="hair">
        <color rgb="FF333333"/>
      </bottom>
      <diagonal/>
    </border>
    <border>
      <left style="double">
        <color rgb="FF333333"/>
      </left>
      <right/>
      <top style="hair">
        <color rgb="FF333333"/>
      </top>
      <bottom style="double">
        <color rgb="FF333333"/>
      </bottom>
      <diagonal/>
    </border>
    <border>
      <left style="hair">
        <color rgb="FF333333"/>
      </left>
      <right/>
      <top style="hair">
        <color rgb="FF333333"/>
      </top>
      <bottom style="double">
        <color rgb="FF333333"/>
      </bottom>
      <diagonal/>
    </border>
    <border>
      <left style="hair">
        <color rgb="FF333333"/>
      </left>
      <right/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 style="hair">
        <color rgb="FF333333"/>
      </right>
      <top style="hair">
        <color rgb="FF333333"/>
      </top>
      <bottom style="double">
        <color rgb="FF333333"/>
      </bottom>
      <diagonal/>
    </border>
    <border>
      <left style="thin">
        <color rgb="FFFF0000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hair">
        <color rgb="FF333333"/>
      </left>
      <right style="thin">
        <color rgb="FFFF0000"/>
      </right>
      <top style="hair">
        <color rgb="FF333333"/>
      </top>
      <bottom style="hair">
        <color rgb="FF333333"/>
      </bottom>
      <diagonal/>
    </border>
    <border>
      <left style="thin">
        <color rgb="FFFF0000"/>
      </left>
      <right style="hair">
        <color rgb="FF333333"/>
      </right>
      <top style="hair">
        <color rgb="FF333333"/>
      </top>
      <bottom style="double">
        <color rgb="FF333333"/>
      </bottom>
      <diagonal/>
    </border>
    <border>
      <left style="hair">
        <color rgb="FF333333"/>
      </left>
      <right style="thin">
        <color rgb="FFFF0000"/>
      </right>
      <top style="hair">
        <color rgb="FF333333"/>
      </top>
      <bottom style="double">
        <color rgb="FF333333"/>
      </bottom>
      <diagonal/>
    </border>
    <border diagonalDown="1">
      <left style="double">
        <color rgb="FF333333"/>
      </left>
      <right style="thin">
        <color rgb="FFFF0000"/>
      </right>
      <top style="hair">
        <color rgb="FF333333"/>
      </top>
      <bottom/>
      <diagonal style="thin">
        <color rgb="FFFF0000"/>
      </diagonal>
    </border>
    <border diagonalDown="1">
      <left style="double">
        <color rgb="FF333333"/>
      </left>
      <right style="thin">
        <color rgb="FFFF0000"/>
      </right>
      <top/>
      <bottom/>
      <diagonal style="thin">
        <color rgb="FFFF0000"/>
      </diagonal>
    </border>
    <border diagonalDown="1">
      <left style="double">
        <color rgb="FF333333"/>
      </left>
      <right style="thin">
        <color rgb="FFFF0000"/>
      </right>
      <top/>
      <bottom style="hair">
        <color rgb="FF333333"/>
      </bottom>
      <diagonal style="thin">
        <color rgb="FFFF0000"/>
      </diagonal>
    </border>
    <border>
      <left style="hair">
        <color rgb="FF333333"/>
      </left>
      <right style="double">
        <color rgb="FF333333"/>
      </right>
      <top style="hair">
        <color rgb="FF333333"/>
      </top>
      <bottom style="double">
        <color rgb="FF333333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33" borderId="0" xfId="0" applyFont="1" applyFill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3" fillId="33" borderId="13" xfId="0" quotePrefix="1" applyFont="1" applyFill="1" applyBorder="1" applyAlignment="1">
      <alignment horizontal="center" vertical="center"/>
    </xf>
    <xf numFmtId="0" fontId="25" fillId="33" borderId="20" xfId="0" quotePrefix="1" applyFont="1" applyFill="1" applyBorder="1" applyAlignment="1">
      <alignment horizontal="center" vertical="center"/>
    </xf>
    <xf numFmtId="0" fontId="25" fillId="33" borderId="13" xfId="0" quotePrefix="1" applyFont="1" applyFill="1" applyBorder="1" applyAlignment="1">
      <alignment horizontal="center" vertical="center"/>
    </xf>
    <xf numFmtId="0" fontId="23" fillId="33" borderId="22" xfId="0" quotePrefix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4" fillId="33" borderId="27" xfId="0" applyFont="1" applyFill="1" applyBorder="1" applyAlignment="1">
      <alignment horizontal="left" vertical="center" wrapText="1"/>
    </xf>
    <xf numFmtId="0" fontId="24" fillId="33" borderId="28" xfId="0" applyFont="1" applyFill="1" applyBorder="1" applyAlignment="1">
      <alignment horizontal="left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9" fontId="26" fillId="33" borderId="14" xfId="0" applyNumberFormat="1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9" fontId="19" fillId="33" borderId="14" xfId="0" applyNumberFormat="1" applyFont="1" applyFill="1" applyBorder="1" applyAlignment="1">
      <alignment horizontal="center" vertical="center" wrapText="1"/>
    </xf>
    <xf numFmtId="9" fontId="19" fillId="33" borderId="0" xfId="0" applyNumberFormat="1" applyFont="1" applyFill="1" applyAlignment="1">
      <alignment horizontal="center" vertical="center" wrapText="1"/>
    </xf>
    <xf numFmtId="0" fontId="27" fillId="33" borderId="17" xfId="0" applyFont="1" applyFill="1" applyBorder="1" applyAlignment="1">
      <alignment horizontal="left" vertical="center" wrapText="1"/>
    </xf>
    <xf numFmtId="0" fontId="27" fillId="33" borderId="24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0" fontId="29" fillId="33" borderId="24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9" fontId="29" fillId="33" borderId="29" xfId="0" applyNumberFormat="1" applyFont="1" applyFill="1" applyBorder="1" applyAlignment="1">
      <alignment horizontal="center" vertical="center" wrapText="1"/>
    </xf>
    <xf numFmtId="0" fontId="29" fillId="33" borderId="0" xfId="0" applyFont="1" applyFill="1" applyAlignment="1">
      <alignment vertical="center" wrapText="1"/>
    </xf>
    <xf numFmtId="0" fontId="21" fillId="33" borderId="16" xfId="0" applyFont="1" applyFill="1" applyBorder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99"/>
      <color rgb="FF0000FF"/>
      <color rgb="FFFFCCFF"/>
      <color rgb="FFFF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tabSelected="1" zoomScale="130" zoomScaleNormal="130" workbookViewId="0">
      <pane ySplit="4" topLeftCell="A5" activePane="bottomLeft" state="frozen"/>
      <selection pane="bottomLeft" activeCell="C6" sqref="C6"/>
    </sheetView>
  </sheetViews>
  <sheetFormatPr defaultColWidth="8.88671875" defaultRowHeight="13.8" x14ac:dyDescent="0.3"/>
  <cols>
    <col min="1" max="1" width="27.77734375" style="14" bestFit="1" customWidth="1"/>
    <col min="2" max="5" width="5.33203125" style="15" customWidth="1"/>
    <col min="6" max="6" width="4.109375" style="15" customWidth="1"/>
    <col min="7" max="10" width="5.33203125" style="15" customWidth="1"/>
    <col min="11" max="11" width="3.88671875" style="15" customWidth="1"/>
    <col min="12" max="13" width="5.33203125" style="15" customWidth="1"/>
    <col min="14" max="15" width="5.109375" style="15" customWidth="1"/>
    <col min="16" max="19" width="5.33203125" style="15" customWidth="1"/>
    <col min="20" max="20" width="4.44140625" style="15" bestFit="1" customWidth="1"/>
    <col min="21" max="21" width="5.44140625" style="15" customWidth="1"/>
    <col min="22" max="22" width="5.44140625" style="37" customWidth="1"/>
    <col min="23" max="34" width="4.77734375" style="1" customWidth="1"/>
    <col min="35" max="16384" width="8.88671875" style="1"/>
  </cols>
  <sheetData>
    <row r="1" spans="1:22" ht="13.95" customHeight="1" thickTop="1" x14ac:dyDescent="0.3">
      <c r="A1" s="16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</row>
    <row r="2" spans="1:22" s="2" customFormat="1" ht="12.6" x14ac:dyDescent="0.3">
      <c r="A2" s="19" t="s">
        <v>80</v>
      </c>
      <c r="B2" s="26" t="s">
        <v>61</v>
      </c>
      <c r="C2" s="27"/>
      <c r="D2" s="27"/>
      <c r="E2" s="27"/>
      <c r="F2" s="28"/>
      <c r="G2" s="29" t="s">
        <v>68</v>
      </c>
      <c r="H2" s="27"/>
      <c r="I2" s="27"/>
      <c r="J2" s="27"/>
      <c r="K2" s="30"/>
      <c r="L2" s="26" t="s">
        <v>77</v>
      </c>
      <c r="M2" s="27"/>
      <c r="N2" s="27"/>
      <c r="O2" s="28"/>
      <c r="P2" s="26" t="s">
        <v>69</v>
      </c>
      <c r="Q2" s="27"/>
      <c r="R2" s="27"/>
      <c r="S2" s="27"/>
      <c r="T2" s="28"/>
      <c r="U2" s="29" t="s">
        <v>70</v>
      </c>
      <c r="V2" s="31" t="s">
        <v>71</v>
      </c>
    </row>
    <row r="3" spans="1:22" s="2" customFormat="1" ht="16.2" customHeight="1" x14ac:dyDescent="0.3">
      <c r="A3" s="20"/>
      <c r="B3" s="26" t="s">
        <v>62</v>
      </c>
      <c r="C3" s="27"/>
      <c r="D3" s="27" t="s">
        <v>63</v>
      </c>
      <c r="E3" s="27"/>
      <c r="F3" s="28" t="s">
        <v>64</v>
      </c>
      <c r="G3" s="29" t="s">
        <v>62</v>
      </c>
      <c r="H3" s="27"/>
      <c r="I3" s="27" t="s">
        <v>63</v>
      </c>
      <c r="J3" s="27"/>
      <c r="K3" s="30" t="s">
        <v>0</v>
      </c>
      <c r="L3" s="26" t="s">
        <v>62</v>
      </c>
      <c r="M3" s="27"/>
      <c r="N3" s="27" t="s">
        <v>63</v>
      </c>
      <c r="O3" s="28"/>
      <c r="P3" s="26" t="s">
        <v>72</v>
      </c>
      <c r="Q3" s="27"/>
      <c r="R3" s="27" t="s">
        <v>73</v>
      </c>
      <c r="S3" s="27"/>
      <c r="T3" s="28" t="s">
        <v>74</v>
      </c>
      <c r="U3" s="29"/>
      <c r="V3" s="31"/>
    </row>
    <row r="4" spans="1:22" s="2" customFormat="1" ht="12.6" x14ac:dyDescent="0.3">
      <c r="A4" s="21"/>
      <c r="B4" s="32" t="s">
        <v>65</v>
      </c>
      <c r="C4" s="33" t="s">
        <v>66</v>
      </c>
      <c r="D4" s="33" t="s">
        <v>65</v>
      </c>
      <c r="E4" s="33" t="s">
        <v>66</v>
      </c>
      <c r="F4" s="28"/>
      <c r="G4" s="34" t="s">
        <v>65</v>
      </c>
      <c r="H4" s="33" t="s">
        <v>66</v>
      </c>
      <c r="I4" s="33" t="s">
        <v>65</v>
      </c>
      <c r="J4" s="33" t="s">
        <v>66</v>
      </c>
      <c r="K4" s="30"/>
      <c r="L4" s="32" t="s">
        <v>65</v>
      </c>
      <c r="M4" s="33" t="s">
        <v>66</v>
      </c>
      <c r="N4" s="33" t="s">
        <v>65</v>
      </c>
      <c r="O4" s="35" t="s">
        <v>66</v>
      </c>
      <c r="P4" s="32" t="s">
        <v>75</v>
      </c>
      <c r="Q4" s="33" t="s">
        <v>76</v>
      </c>
      <c r="R4" s="33" t="s">
        <v>75</v>
      </c>
      <c r="S4" s="33" t="s">
        <v>76</v>
      </c>
      <c r="T4" s="28"/>
      <c r="U4" s="29"/>
      <c r="V4" s="31"/>
    </row>
    <row r="5" spans="1:22" x14ac:dyDescent="0.3">
      <c r="A5" s="51" t="s">
        <v>1</v>
      </c>
      <c r="B5" s="3">
        <v>8</v>
      </c>
      <c r="C5" s="4">
        <v>0</v>
      </c>
      <c r="D5" s="4">
        <v>12</v>
      </c>
      <c r="E5" s="4">
        <v>0</v>
      </c>
      <c r="F5" s="5">
        <f>SUM(B5:E5)</f>
        <v>20</v>
      </c>
      <c r="G5" s="6">
        <v>26</v>
      </c>
      <c r="H5" s="7">
        <v>0</v>
      </c>
      <c r="I5" s="22">
        <v>76</v>
      </c>
      <c r="J5" s="22">
        <v>0</v>
      </c>
      <c r="K5" s="23">
        <f>SUM(G5:J5)</f>
        <v>102</v>
      </c>
      <c r="L5" s="8">
        <v>8</v>
      </c>
      <c r="M5" s="9">
        <v>0</v>
      </c>
      <c r="N5" s="9">
        <v>12</v>
      </c>
      <c r="O5" s="10" t="s">
        <v>78</v>
      </c>
      <c r="P5" s="8">
        <f>7+1</f>
        <v>8</v>
      </c>
      <c r="Q5" s="9">
        <v>0</v>
      </c>
      <c r="R5" s="9">
        <v>12</v>
      </c>
      <c r="S5" s="9">
        <v>0</v>
      </c>
      <c r="T5" s="24">
        <f>SUM(P5:S5)</f>
        <v>20</v>
      </c>
      <c r="U5" s="25">
        <f>F5-T5</f>
        <v>0</v>
      </c>
      <c r="V5" s="36">
        <f>T5/F5</f>
        <v>1</v>
      </c>
    </row>
    <row r="6" spans="1:22" x14ac:dyDescent="0.3">
      <c r="A6" s="51" t="s">
        <v>2</v>
      </c>
      <c r="B6" s="3">
        <v>7</v>
      </c>
      <c r="C6" s="4">
        <v>0</v>
      </c>
      <c r="D6" s="4">
        <v>8</v>
      </c>
      <c r="E6" s="4">
        <v>0</v>
      </c>
      <c r="F6" s="5">
        <f t="shared" ref="F6:F63" si="0">SUM(B6:E6)</f>
        <v>15</v>
      </c>
      <c r="G6" s="6">
        <v>7</v>
      </c>
      <c r="H6" s="7">
        <v>0</v>
      </c>
      <c r="I6" s="22">
        <v>24</v>
      </c>
      <c r="J6" s="22">
        <v>0</v>
      </c>
      <c r="K6" s="23">
        <f t="shared" ref="K6:K63" si="1">SUM(G6:J6)</f>
        <v>31</v>
      </c>
      <c r="L6" s="8">
        <v>5</v>
      </c>
      <c r="M6" s="9">
        <v>0</v>
      </c>
      <c r="N6" s="9">
        <v>10</v>
      </c>
      <c r="O6" s="10" t="s">
        <v>78</v>
      </c>
      <c r="P6" s="8">
        <v>3</v>
      </c>
      <c r="Q6" s="9">
        <v>0</v>
      </c>
      <c r="R6" s="9">
        <v>9</v>
      </c>
      <c r="S6" s="9">
        <v>0</v>
      </c>
      <c r="T6" s="24">
        <f t="shared" ref="T6:T64" si="2">SUM(P6:S6)</f>
        <v>12</v>
      </c>
      <c r="U6" s="25">
        <f t="shared" ref="U6:U64" si="3">F6-T6</f>
        <v>3</v>
      </c>
      <c r="V6" s="36">
        <f t="shared" ref="V6:V64" si="4">T6/F6</f>
        <v>0.8</v>
      </c>
    </row>
    <row r="7" spans="1:22" x14ac:dyDescent="0.3">
      <c r="A7" s="51" t="s">
        <v>3</v>
      </c>
      <c r="B7" s="3">
        <v>0</v>
      </c>
      <c r="C7" s="4">
        <v>0</v>
      </c>
      <c r="D7" s="4">
        <v>13</v>
      </c>
      <c r="E7" s="4">
        <v>2</v>
      </c>
      <c r="F7" s="5">
        <f t="shared" si="0"/>
        <v>15</v>
      </c>
      <c r="G7" s="11" t="s">
        <v>79</v>
      </c>
      <c r="H7" s="12" t="s">
        <v>79</v>
      </c>
      <c r="I7" s="22">
        <v>33</v>
      </c>
      <c r="J7" s="22">
        <v>2</v>
      </c>
      <c r="K7" s="23">
        <f t="shared" si="1"/>
        <v>35</v>
      </c>
      <c r="L7" s="13" t="s">
        <v>79</v>
      </c>
      <c r="M7" s="10" t="s">
        <v>79</v>
      </c>
      <c r="N7" s="9">
        <v>14</v>
      </c>
      <c r="O7" s="10">
        <v>1</v>
      </c>
      <c r="P7" s="13" t="s">
        <v>78</v>
      </c>
      <c r="Q7" s="10" t="s">
        <v>78</v>
      </c>
      <c r="R7" s="9">
        <v>14</v>
      </c>
      <c r="S7" s="9">
        <v>1</v>
      </c>
      <c r="T7" s="24">
        <f t="shared" si="2"/>
        <v>15</v>
      </c>
      <c r="U7" s="25">
        <f t="shared" si="3"/>
        <v>0</v>
      </c>
      <c r="V7" s="36">
        <f t="shared" si="4"/>
        <v>1</v>
      </c>
    </row>
    <row r="8" spans="1:22" x14ac:dyDescent="0.3">
      <c r="A8" s="51" t="s">
        <v>4</v>
      </c>
      <c r="B8" s="3">
        <v>6</v>
      </c>
      <c r="C8" s="4">
        <v>2</v>
      </c>
      <c r="D8" s="4">
        <v>5</v>
      </c>
      <c r="E8" s="4">
        <v>2</v>
      </c>
      <c r="F8" s="5">
        <f t="shared" si="0"/>
        <v>15</v>
      </c>
      <c r="G8" s="6">
        <v>11</v>
      </c>
      <c r="H8" s="7">
        <v>1</v>
      </c>
      <c r="I8" s="22">
        <v>20</v>
      </c>
      <c r="J8" s="22">
        <v>2</v>
      </c>
      <c r="K8" s="23">
        <f t="shared" si="1"/>
        <v>34</v>
      </c>
      <c r="L8" s="8">
        <v>7</v>
      </c>
      <c r="M8" s="9">
        <v>1</v>
      </c>
      <c r="N8" s="9">
        <v>9</v>
      </c>
      <c r="O8" s="10">
        <v>1</v>
      </c>
      <c r="P8" s="8">
        <f>2+1</f>
        <v>3</v>
      </c>
      <c r="Q8" s="9">
        <v>1</v>
      </c>
      <c r="R8" s="9">
        <v>3</v>
      </c>
      <c r="S8" s="9">
        <v>0</v>
      </c>
      <c r="T8" s="24">
        <f t="shared" si="2"/>
        <v>7</v>
      </c>
      <c r="U8" s="25">
        <f t="shared" si="3"/>
        <v>8</v>
      </c>
      <c r="V8" s="36">
        <f t="shared" si="4"/>
        <v>0.46666666666666667</v>
      </c>
    </row>
    <row r="9" spans="1:22" x14ac:dyDescent="0.3">
      <c r="A9" s="51" t="s">
        <v>5</v>
      </c>
      <c r="B9" s="3">
        <v>7</v>
      </c>
      <c r="C9" s="4">
        <v>0</v>
      </c>
      <c r="D9" s="4">
        <v>8</v>
      </c>
      <c r="E9" s="4">
        <v>0</v>
      </c>
      <c r="F9" s="5">
        <f t="shared" si="0"/>
        <v>15</v>
      </c>
      <c r="G9" s="6">
        <v>19</v>
      </c>
      <c r="H9" s="7">
        <v>0</v>
      </c>
      <c r="I9" s="22">
        <v>17</v>
      </c>
      <c r="J9" s="22">
        <v>0</v>
      </c>
      <c r="K9" s="23">
        <f t="shared" si="1"/>
        <v>36</v>
      </c>
      <c r="L9" s="8">
        <v>7</v>
      </c>
      <c r="M9" s="9">
        <v>0</v>
      </c>
      <c r="N9" s="9">
        <v>8</v>
      </c>
      <c r="O9" s="10" t="s">
        <v>78</v>
      </c>
      <c r="P9" s="8">
        <f>5+2</f>
        <v>7</v>
      </c>
      <c r="Q9" s="9">
        <v>0</v>
      </c>
      <c r="R9" s="9">
        <v>5</v>
      </c>
      <c r="S9" s="9">
        <v>0</v>
      </c>
      <c r="T9" s="24">
        <f t="shared" si="2"/>
        <v>12</v>
      </c>
      <c r="U9" s="25">
        <f t="shared" si="3"/>
        <v>3</v>
      </c>
      <c r="V9" s="36">
        <f t="shared" si="4"/>
        <v>0.8</v>
      </c>
    </row>
    <row r="10" spans="1:22" x14ac:dyDescent="0.3">
      <c r="A10" s="51" t="s">
        <v>31</v>
      </c>
      <c r="B10" s="3">
        <v>10</v>
      </c>
      <c r="C10" s="4">
        <v>0</v>
      </c>
      <c r="D10" s="4">
        <v>20</v>
      </c>
      <c r="E10" s="4">
        <v>0</v>
      </c>
      <c r="F10" s="5">
        <f t="shared" ref="F10:F20" si="5">SUM(B10:E10)</f>
        <v>30</v>
      </c>
      <c r="G10" s="6">
        <v>99</v>
      </c>
      <c r="H10" s="7">
        <v>0</v>
      </c>
      <c r="I10" s="22">
        <v>386</v>
      </c>
      <c r="J10" s="22">
        <v>0</v>
      </c>
      <c r="K10" s="23">
        <f t="shared" si="1"/>
        <v>485</v>
      </c>
      <c r="L10" s="8">
        <v>10</v>
      </c>
      <c r="M10" s="9">
        <v>0</v>
      </c>
      <c r="N10" s="9">
        <v>21</v>
      </c>
      <c r="O10" s="10" t="s">
        <v>78</v>
      </c>
      <c r="P10" s="8">
        <f>5+1</f>
        <v>6</v>
      </c>
      <c r="Q10" s="9">
        <v>0</v>
      </c>
      <c r="R10" s="9">
        <v>24</v>
      </c>
      <c r="S10" s="9">
        <v>0</v>
      </c>
      <c r="T10" s="24">
        <f t="shared" si="2"/>
        <v>30</v>
      </c>
      <c r="U10" s="25">
        <f t="shared" si="3"/>
        <v>0</v>
      </c>
      <c r="V10" s="36">
        <f t="shared" si="4"/>
        <v>1</v>
      </c>
    </row>
    <row r="11" spans="1:22" x14ac:dyDescent="0.3">
      <c r="A11" s="51" t="s">
        <v>32</v>
      </c>
      <c r="B11" s="3">
        <v>10</v>
      </c>
      <c r="C11" s="4">
        <v>0</v>
      </c>
      <c r="D11" s="4">
        <v>20</v>
      </c>
      <c r="E11" s="4">
        <v>0</v>
      </c>
      <c r="F11" s="5">
        <f t="shared" si="5"/>
        <v>30</v>
      </c>
      <c r="G11" s="6">
        <v>146</v>
      </c>
      <c r="H11" s="7">
        <v>0</v>
      </c>
      <c r="I11" s="22">
        <f>145+83+39</f>
        <v>267</v>
      </c>
      <c r="J11" s="22">
        <v>0</v>
      </c>
      <c r="K11" s="23">
        <f t="shared" si="1"/>
        <v>413</v>
      </c>
      <c r="L11" s="8">
        <v>10</v>
      </c>
      <c r="M11" s="9">
        <v>0</v>
      </c>
      <c r="N11" s="9">
        <v>20</v>
      </c>
      <c r="O11" s="10" t="s">
        <v>78</v>
      </c>
      <c r="P11" s="8">
        <v>9</v>
      </c>
      <c r="Q11" s="9">
        <v>0</v>
      </c>
      <c r="R11" s="9">
        <v>21</v>
      </c>
      <c r="S11" s="9">
        <v>0</v>
      </c>
      <c r="T11" s="24">
        <f t="shared" si="2"/>
        <v>30</v>
      </c>
      <c r="U11" s="25">
        <f t="shared" si="3"/>
        <v>0</v>
      </c>
      <c r="V11" s="36">
        <f t="shared" si="4"/>
        <v>1</v>
      </c>
    </row>
    <row r="12" spans="1:22" x14ac:dyDescent="0.3">
      <c r="A12" s="51" t="s">
        <v>33</v>
      </c>
      <c r="B12" s="3">
        <v>8</v>
      </c>
      <c r="C12" s="4">
        <v>0</v>
      </c>
      <c r="D12" s="4">
        <v>15</v>
      </c>
      <c r="E12" s="4">
        <v>0</v>
      </c>
      <c r="F12" s="5">
        <f t="shared" si="5"/>
        <v>23</v>
      </c>
      <c r="G12" s="6">
        <v>96</v>
      </c>
      <c r="H12" s="7">
        <v>0</v>
      </c>
      <c r="I12" s="22">
        <v>116</v>
      </c>
      <c r="J12" s="22">
        <v>0</v>
      </c>
      <c r="K12" s="23">
        <f t="shared" si="1"/>
        <v>212</v>
      </c>
      <c r="L12" s="8">
        <v>8</v>
      </c>
      <c r="M12" s="9">
        <v>0</v>
      </c>
      <c r="N12" s="9">
        <v>17</v>
      </c>
      <c r="O12" s="10" t="s">
        <v>78</v>
      </c>
      <c r="P12" s="8">
        <v>4</v>
      </c>
      <c r="Q12" s="9">
        <v>0</v>
      </c>
      <c r="R12" s="9">
        <v>19</v>
      </c>
      <c r="S12" s="9">
        <v>0</v>
      </c>
      <c r="T12" s="24">
        <f t="shared" si="2"/>
        <v>23</v>
      </c>
      <c r="U12" s="25">
        <f t="shared" si="3"/>
        <v>0</v>
      </c>
      <c r="V12" s="36">
        <f t="shared" si="4"/>
        <v>1</v>
      </c>
    </row>
    <row r="13" spans="1:22" x14ac:dyDescent="0.3">
      <c r="A13" s="51" t="s">
        <v>38</v>
      </c>
      <c r="B13" s="3">
        <v>5</v>
      </c>
      <c r="C13" s="4">
        <v>0</v>
      </c>
      <c r="D13" s="4">
        <v>16</v>
      </c>
      <c r="E13" s="4">
        <v>0</v>
      </c>
      <c r="F13" s="5">
        <f t="shared" si="5"/>
        <v>21</v>
      </c>
      <c r="G13" s="6">
        <v>39</v>
      </c>
      <c r="H13" s="7">
        <v>0</v>
      </c>
      <c r="I13" s="22">
        <v>243</v>
      </c>
      <c r="J13" s="22">
        <v>0</v>
      </c>
      <c r="K13" s="23">
        <f t="shared" si="1"/>
        <v>282</v>
      </c>
      <c r="L13" s="8">
        <v>5</v>
      </c>
      <c r="M13" s="9">
        <v>0</v>
      </c>
      <c r="N13" s="9">
        <v>16</v>
      </c>
      <c r="O13" s="10" t="s">
        <v>78</v>
      </c>
      <c r="P13" s="8">
        <v>4</v>
      </c>
      <c r="Q13" s="9">
        <v>0</v>
      </c>
      <c r="R13" s="9">
        <v>17</v>
      </c>
      <c r="S13" s="9">
        <v>0</v>
      </c>
      <c r="T13" s="24">
        <f t="shared" si="2"/>
        <v>21</v>
      </c>
      <c r="U13" s="25">
        <f t="shared" si="3"/>
        <v>0</v>
      </c>
      <c r="V13" s="36">
        <f t="shared" si="4"/>
        <v>1</v>
      </c>
    </row>
    <row r="14" spans="1:22" x14ac:dyDescent="0.3">
      <c r="A14" s="51" t="s">
        <v>36</v>
      </c>
      <c r="B14" s="3">
        <v>16</v>
      </c>
      <c r="C14" s="4">
        <v>0</v>
      </c>
      <c r="D14" s="4">
        <v>17</v>
      </c>
      <c r="E14" s="4">
        <v>0</v>
      </c>
      <c r="F14" s="5">
        <f t="shared" si="5"/>
        <v>33</v>
      </c>
      <c r="G14" s="6">
        <v>89</v>
      </c>
      <c r="H14" s="7">
        <v>0</v>
      </c>
      <c r="I14" s="22">
        <v>158</v>
      </c>
      <c r="J14" s="22">
        <v>0</v>
      </c>
      <c r="K14" s="23">
        <f t="shared" si="1"/>
        <v>247</v>
      </c>
      <c r="L14" s="8">
        <v>16</v>
      </c>
      <c r="M14" s="9">
        <v>0</v>
      </c>
      <c r="N14" s="9">
        <v>17</v>
      </c>
      <c r="O14" s="10" t="s">
        <v>78</v>
      </c>
      <c r="P14" s="8">
        <v>11</v>
      </c>
      <c r="Q14" s="9">
        <v>0</v>
      </c>
      <c r="R14" s="9">
        <v>22</v>
      </c>
      <c r="S14" s="9">
        <v>0</v>
      </c>
      <c r="T14" s="24">
        <f t="shared" si="2"/>
        <v>33</v>
      </c>
      <c r="U14" s="25">
        <f t="shared" si="3"/>
        <v>0</v>
      </c>
      <c r="V14" s="36">
        <f t="shared" si="4"/>
        <v>1</v>
      </c>
    </row>
    <row r="15" spans="1:22" ht="19.8" customHeight="1" x14ac:dyDescent="0.3">
      <c r="A15" s="51" t="s">
        <v>34</v>
      </c>
      <c r="B15" s="3">
        <v>3</v>
      </c>
      <c r="C15" s="4">
        <v>0</v>
      </c>
      <c r="D15" s="4">
        <v>17</v>
      </c>
      <c r="E15" s="4">
        <v>0</v>
      </c>
      <c r="F15" s="5">
        <f t="shared" si="5"/>
        <v>20</v>
      </c>
      <c r="G15" s="6">
        <v>17</v>
      </c>
      <c r="H15" s="7">
        <v>0</v>
      </c>
      <c r="I15" s="22">
        <v>252</v>
      </c>
      <c r="J15" s="22">
        <v>0</v>
      </c>
      <c r="K15" s="23">
        <f t="shared" si="1"/>
        <v>269</v>
      </c>
      <c r="L15" s="8">
        <v>3</v>
      </c>
      <c r="M15" s="9">
        <v>0</v>
      </c>
      <c r="N15" s="9">
        <v>17</v>
      </c>
      <c r="O15" s="10" t="s">
        <v>78</v>
      </c>
      <c r="P15" s="8">
        <v>3</v>
      </c>
      <c r="Q15" s="9">
        <v>0</v>
      </c>
      <c r="R15" s="9">
        <v>15</v>
      </c>
      <c r="S15" s="9">
        <v>0</v>
      </c>
      <c r="T15" s="24">
        <f t="shared" si="2"/>
        <v>18</v>
      </c>
      <c r="U15" s="25">
        <f t="shared" si="3"/>
        <v>2</v>
      </c>
      <c r="V15" s="36">
        <f t="shared" si="4"/>
        <v>0.9</v>
      </c>
    </row>
    <row r="16" spans="1:22" ht="22.2" customHeight="1" x14ac:dyDescent="0.3">
      <c r="A16" s="51" t="s">
        <v>35</v>
      </c>
      <c r="B16" s="3">
        <v>3</v>
      </c>
      <c r="C16" s="4">
        <v>0</v>
      </c>
      <c r="D16" s="4">
        <v>12</v>
      </c>
      <c r="E16" s="4">
        <v>0</v>
      </c>
      <c r="F16" s="5">
        <f t="shared" si="5"/>
        <v>15</v>
      </c>
      <c r="G16" s="6">
        <v>12</v>
      </c>
      <c r="H16" s="7">
        <v>0</v>
      </c>
      <c r="I16" s="22">
        <v>97</v>
      </c>
      <c r="J16" s="22">
        <v>0</v>
      </c>
      <c r="K16" s="23">
        <f t="shared" si="1"/>
        <v>109</v>
      </c>
      <c r="L16" s="8">
        <v>3</v>
      </c>
      <c r="M16" s="9">
        <v>0</v>
      </c>
      <c r="N16" s="9">
        <v>12</v>
      </c>
      <c r="O16" s="10" t="s">
        <v>78</v>
      </c>
      <c r="P16" s="8">
        <v>2</v>
      </c>
      <c r="Q16" s="9">
        <v>0</v>
      </c>
      <c r="R16" s="9">
        <v>13</v>
      </c>
      <c r="S16" s="9">
        <v>0</v>
      </c>
      <c r="T16" s="24">
        <f t="shared" si="2"/>
        <v>15</v>
      </c>
      <c r="U16" s="25">
        <f t="shared" si="3"/>
        <v>0</v>
      </c>
      <c r="V16" s="36">
        <f t="shared" si="4"/>
        <v>1</v>
      </c>
    </row>
    <row r="17" spans="1:22" x14ac:dyDescent="0.3">
      <c r="A17" s="51" t="s">
        <v>37</v>
      </c>
      <c r="B17" s="3">
        <v>0</v>
      </c>
      <c r="C17" s="4">
        <v>0</v>
      </c>
      <c r="D17" s="4">
        <v>10</v>
      </c>
      <c r="E17" s="4">
        <v>0</v>
      </c>
      <c r="F17" s="5">
        <f t="shared" si="5"/>
        <v>10</v>
      </c>
      <c r="G17" s="11" t="s">
        <v>78</v>
      </c>
      <c r="H17" s="12" t="s">
        <v>79</v>
      </c>
      <c r="I17" s="22">
        <v>32</v>
      </c>
      <c r="J17" s="22">
        <v>0</v>
      </c>
      <c r="K17" s="23">
        <f t="shared" si="1"/>
        <v>32</v>
      </c>
      <c r="L17" s="13" t="s">
        <v>79</v>
      </c>
      <c r="M17" s="10" t="s">
        <v>79</v>
      </c>
      <c r="N17" s="9">
        <v>10</v>
      </c>
      <c r="O17" s="10" t="s">
        <v>78</v>
      </c>
      <c r="P17" s="13" t="s">
        <v>78</v>
      </c>
      <c r="Q17" s="10" t="s">
        <v>78</v>
      </c>
      <c r="R17" s="9">
        <v>10</v>
      </c>
      <c r="S17" s="9">
        <v>0</v>
      </c>
      <c r="T17" s="24">
        <f t="shared" si="2"/>
        <v>10</v>
      </c>
      <c r="U17" s="25">
        <f t="shared" si="3"/>
        <v>0</v>
      </c>
      <c r="V17" s="36">
        <f t="shared" si="4"/>
        <v>1</v>
      </c>
    </row>
    <row r="18" spans="1:22" x14ac:dyDescent="0.3">
      <c r="A18" s="51" t="s">
        <v>59</v>
      </c>
      <c r="B18" s="3">
        <v>0</v>
      </c>
      <c r="C18" s="4">
        <v>0</v>
      </c>
      <c r="D18" s="4">
        <v>18</v>
      </c>
      <c r="E18" s="4">
        <v>0</v>
      </c>
      <c r="F18" s="5">
        <f t="shared" si="5"/>
        <v>18</v>
      </c>
      <c r="G18" s="11" t="s">
        <v>78</v>
      </c>
      <c r="H18" s="12" t="s">
        <v>79</v>
      </c>
      <c r="I18" s="22">
        <v>97</v>
      </c>
      <c r="J18" s="22">
        <v>0</v>
      </c>
      <c r="K18" s="23">
        <f t="shared" si="1"/>
        <v>97</v>
      </c>
      <c r="L18" s="13" t="s">
        <v>79</v>
      </c>
      <c r="M18" s="10" t="s">
        <v>79</v>
      </c>
      <c r="N18" s="9">
        <v>18</v>
      </c>
      <c r="O18" s="10" t="s">
        <v>78</v>
      </c>
      <c r="P18" s="13" t="s">
        <v>78</v>
      </c>
      <c r="Q18" s="10" t="s">
        <v>78</v>
      </c>
      <c r="R18" s="9">
        <v>18</v>
      </c>
      <c r="S18" s="9">
        <v>0</v>
      </c>
      <c r="T18" s="24">
        <f t="shared" si="2"/>
        <v>18</v>
      </c>
      <c r="U18" s="25">
        <f t="shared" si="3"/>
        <v>0</v>
      </c>
      <c r="V18" s="36">
        <f t="shared" si="4"/>
        <v>1</v>
      </c>
    </row>
    <row r="19" spans="1:22" x14ac:dyDescent="0.3">
      <c r="A19" s="51" t="s">
        <v>55</v>
      </c>
      <c r="B19" s="3">
        <v>5</v>
      </c>
      <c r="C19" s="4">
        <v>0</v>
      </c>
      <c r="D19" s="4">
        <v>12</v>
      </c>
      <c r="E19" s="4">
        <v>0</v>
      </c>
      <c r="F19" s="5">
        <f t="shared" si="5"/>
        <v>17</v>
      </c>
      <c r="G19" s="6">
        <v>17</v>
      </c>
      <c r="H19" s="7">
        <v>0</v>
      </c>
      <c r="I19" s="22">
        <v>47</v>
      </c>
      <c r="J19" s="22">
        <v>0</v>
      </c>
      <c r="K19" s="23">
        <f t="shared" si="1"/>
        <v>64</v>
      </c>
      <c r="L19" s="8">
        <v>5</v>
      </c>
      <c r="M19" s="9">
        <v>0</v>
      </c>
      <c r="N19" s="9">
        <v>13</v>
      </c>
      <c r="O19" s="10" t="s">
        <v>78</v>
      </c>
      <c r="P19" s="8">
        <f>1+2</f>
        <v>3</v>
      </c>
      <c r="Q19" s="9">
        <v>0</v>
      </c>
      <c r="R19" s="9">
        <v>11</v>
      </c>
      <c r="S19" s="9">
        <v>0</v>
      </c>
      <c r="T19" s="24">
        <f t="shared" si="2"/>
        <v>14</v>
      </c>
      <c r="U19" s="25">
        <f t="shared" si="3"/>
        <v>3</v>
      </c>
      <c r="V19" s="36">
        <f t="shared" si="4"/>
        <v>0.82352941176470584</v>
      </c>
    </row>
    <row r="20" spans="1:22" x14ac:dyDescent="0.3">
      <c r="A20" s="51" t="s">
        <v>56</v>
      </c>
      <c r="B20" s="3">
        <v>0</v>
      </c>
      <c r="C20" s="4">
        <v>0</v>
      </c>
      <c r="D20" s="4">
        <v>10</v>
      </c>
      <c r="E20" s="4">
        <v>0</v>
      </c>
      <c r="F20" s="5">
        <f t="shared" si="5"/>
        <v>10</v>
      </c>
      <c r="G20" s="11" t="s">
        <v>78</v>
      </c>
      <c r="H20" s="12" t="s">
        <v>79</v>
      </c>
      <c r="I20" s="22">
        <v>84</v>
      </c>
      <c r="J20" s="22">
        <v>0</v>
      </c>
      <c r="K20" s="23">
        <f t="shared" si="1"/>
        <v>84</v>
      </c>
      <c r="L20" s="13" t="s">
        <v>79</v>
      </c>
      <c r="M20" s="10" t="s">
        <v>79</v>
      </c>
      <c r="N20" s="9">
        <v>10</v>
      </c>
      <c r="O20" s="10" t="s">
        <v>78</v>
      </c>
      <c r="P20" s="13" t="s">
        <v>78</v>
      </c>
      <c r="Q20" s="10" t="s">
        <v>78</v>
      </c>
      <c r="R20" s="9">
        <v>10</v>
      </c>
      <c r="S20" s="9">
        <v>0</v>
      </c>
      <c r="T20" s="24">
        <f t="shared" si="2"/>
        <v>10</v>
      </c>
      <c r="U20" s="25">
        <f t="shared" si="3"/>
        <v>0</v>
      </c>
      <c r="V20" s="36">
        <f t="shared" si="4"/>
        <v>1</v>
      </c>
    </row>
    <row r="21" spans="1:22" x14ac:dyDescent="0.3">
      <c r="A21" s="51" t="s">
        <v>57</v>
      </c>
      <c r="B21" s="3">
        <v>0</v>
      </c>
      <c r="C21" s="4">
        <v>0</v>
      </c>
      <c r="D21" s="4">
        <v>11</v>
      </c>
      <c r="E21" s="4">
        <v>0</v>
      </c>
      <c r="F21" s="5">
        <f t="shared" ref="F21" si="6">SUM(B21:E21)</f>
        <v>11</v>
      </c>
      <c r="G21" s="11" t="s">
        <v>78</v>
      </c>
      <c r="H21" s="12" t="s">
        <v>79</v>
      </c>
      <c r="I21" s="22">
        <v>25</v>
      </c>
      <c r="J21" s="22">
        <v>0</v>
      </c>
      <c r="K21" s="23">
        <f t="shared" si="1"/>
        <v>25</v>
      </c>
      <c r="L21" s="13" t="s">
        <v>79</v>
      </c>
      <c r="M21" s="10" t="s">
        <v>79</v>
      </c>
      <c r="N21" s="9">
        <v>11</v>
      </c>
      <c r="O21" s="10" t="s">
        <v>78</v>
      </c>
      <c r="P21" s="13" t="s">
        <v>78</v>
      </c>
      <c r="Q21" s="10" t="s">
        <v>78</v>
      </c>
      <c r="R21" s="9">
        <v>11</v>
      </c>
      <c r="S21" s="9">
        <v>0</v>
      </c>
      <c r="T21" s="24">
        <f t="shared" si="2"/>
        <v>11</v>
      </c>
      <c r="U21" s="25">
        <f t="shared" si="3"/>
        <v>0</v>
      </c>
      <c r="V21" s="36">
        <f t="shared" si="4"/>
        <v>1</v>
      </c>
    </row>
    <row r="22" spans="1:22" x14ac:dyDescent="0.3">
      <c r="A22" s="51" t="s">
        <v>6</v>
      </c>
      <c r="B22" s="3">
        <v>35</v>
      </c>
      <c r="C22" s="4">
        <v>0</v>
      </c>
      <c r="D22" s="4">
        <v>35</v>
      </c>
      <c r="E22" s="4">
        <v>1</v>
      </c>
      <c r="F22" s="5">
        <f t="shared" si="0"/>
        <v>71</v>
      </c>
      <c r="G22" s="6">
        <v>177</v>
      </c>
      <c r="H22" s="7">
        <v>0</v>
      </c>
      <c r="I22" s="22">
        <v>334</v>
      </c>
      <c r="J22" s="22">
        <v>3</v>
      </c>
      <c r="K22" s="23">
        <f t="shared" si="1"/>
        <v>514</v>
      </c>
      <c r="L22" s="8">
        <v>35</v>
      </c>
      <c r="M22" s="9">
        <v>0</v>
      </c>
      <c r="N22" s="9">
        <v>42</v>
      </c>
      <c r="O22" s="10" t="s">
        <v>78</v>
      </c>
      <c r="P22" s="8">
        <v>24</v>
      </c>
      <c r="Q22" s="9">
        <v>0</v>
      </c>
      <c r="R22" s="9">
        <v>47</v>
      </c>
      <c r="S22" s="9">
        <v>0</v>
      </c>
      <c r="T22" s="24">
        <f t="shared" si="2"/>
        <v>71</v>
      </c>
      <c r="U22" s="25">
        <f t="shared" si="3"/>
        <v>0</v>
      </c>
      <c r="V22" s="36">
        <f t="shared" si="4"/>
        <v>1</v>
      </c>
    </row>
    <row r="23" spans="1:22" x14ac:dyDescent="0.3">
      <c r="A23" s="51" t="s">
        <v>7</v>
      </c>
      <c r="B23" s="3">
        <v>3</v>
      </c>
      <c r="C23" s="4">
        <v>0</v>
      </c>
      <c r="D23" s="4">
        <v>4</v>
      </c>
      <c r="E23" s="4">
        <v>0</v>
      </c>
      <c r="F23" s="5">
        <f t="shared" ref="F23:F28" si="7">SUM(B23:E23)</f>
        <v>7</v>
      </c>
      <c r="G23" s="6">
        <v>9</v>
      </c>
      <c r="H23" s="7">
        <v>0</v>
      </c>
      <c r="I23" s="22">
        <v>27</v>
      </c>
      <c r="J23" s="22">
        <v>0</v>
      </c>
      <c r="K23" s="23">
        <f t="shared" si="1"/>
        <v>36</v>
      </c>
      <c r="L23" s="8">
        <v>3</v>
      </c>
      <c r="M23" s="9">
        <v>0</v>
      </c>
      <c r="N23" s="9">
        <v>4</v>
      </c>
      <c r="O23" s="10" t="s">
        <v>78</v>
      </c>
      <c r="P23" s="8">
        <v>2</v>
      </c>
      <c r="Q23" s="9">
        <v>0</v>
      </c>
      <c r="R23" s="9">
        <v>3</v>
      </c>
      <c r="S23" s="9">
        <v>0</v>
      </c>
      <c r="T23" s="24">
        <f t="shared" si="2"/>
        <v>5</v>
      </c>
      <c r="U23" s="25">
        <f t="shared" si="3"/>
        <v>2</v>
      </c>
      <c r="V23" s="36">
        <f t="shared" si="4"/>
        <v>0.7142857142857143</v>
      </c>
    </row>
    <row r="24" spans="1:22" x14ac:dyDescent="0.3">
      <c r="A24" s="51" t="s">
        <v>8</v>
      </c>
      <c r="B24" s="3">
        <v>4</v>
      </c>
      <c r="C24" s="4">
        <v>0</v>
      </c>
      <c r="D24" s="4">
        <v>9</v>
      </c>
      <c r="E24" s="4">
        <v>1</v>
      </c>
      <c r="F24" s="5">
        <f t="shared" si="7"/>
        <v>14</v>
      </c>
      <c r="G24" s="6">
        <v>11</v>
      </c>
      <c r="H24" s="7">
        <v>0</v>
      </c>
      <c r="I24" s="22">
        <v>19</v>
      </c>
      <c r="J24" s="22">
        <v>0</v>
      </c>
      <c r="K24" s="23">
        <f t="shared" si="1"/>
        <v>30</v>
      </c>
      <c r="L24" s="8">
        <v>4</v>
      </c>
      <c r="M24" s="9">
        <v>0</v>
      </c>
      <c r="N24" s="9">
        <v>11</v>
      </c>
      <c r="O24" s="10" t="s">
        <v>78</v>
      </c>
      <c r="P24" s="8">
        <v>3</v>
      </c>
      <c r="Q24" s="9">
        <v>0</v>
      </c>
      <c r="R24" s="9">
        <v>10</v>
      </c>
      <c r="S24" s="9">
        <v>0</v>
      </c>
      <c r="T24" s="24">
        <f t="shared" si="2"/>
        <v>13</v>
      </c>
      <c r="U24" s="25">
        <f t="shared" si="3"/>
        <v>1</v>
      </c>
      <c r="V24" s="36">
        <f t="shared" si="4"/>
        <v>0.9285714285714286</v>
      </c>
    </row>
    <row r="25" spans="1:22" x14ac:dyDescent="0.3">
      <c r="A25" s="51" t="s">
        <v>13</v>
      </c>
      <c r="B25" s="3">
        <v>8</v>
      </c>
      <c r="C25" s="4">
        <v>0</v>
      </c>
      <c r="D25" s="4">
        <v>11</v>
      </c>
      <c r="E25" s="4">
        <v>1</v>
      </c>
      <c r="F25" s="5">
        <f t="shared" si="7"/>
        <v>20</v>
      </c>
      <c r="G25" s="6">
        <v>33</v>
      </c>
      <c r="H25" s="7">
        <v>0</v>
      </c>
      <c r="I25" s="22">
        <v>122</v>
      </c>
      <c r="J25" s="22">
        <v>0</v>
      </c>
      <c r="K25" s="23">
        <f t="shared" si="1"/>
        <v>155</v>
      </c>
      <c r="L25" s="8">
        <v>8</v>
      </c>
      <c r="M25" s="9">
        <v>0</v>
      </c>
      <c r="N25" s="9">
        <v>12</v>
      </c>
      <c r="O25" s="10" t="s">
        <v>78</v>
      </c>
      <c r="P25" s="8">
        <f>5+1</f>
        <v>6</v>
      </c>
      <c r="Q25" s="9">
        <v>0</v>
      </c>
      <c r="R25" s="9">
        <v>14</v>
      </c>
      <c r="S25" s="9">
        <v>0</v>
      </c>
      <c r="T25" s="24">
        <f t="shared" si="2"/>
        <v>20</v>
      </c>
      <c r="U25" s="25">
        <f t="shared" si="3"/>
        <v>0</v>
      </c>
      <c r="V25" s="36">
        <f t="shared" si="4"/>
        <v>1</v>
      </c>
    </row>
    <row r="26" spans="1:22" x14ac:dyDescent="0.3">
      <c r="A26" s="51" t="s">
        <v>9</v>
      </c>
      <c r="B26" s="3">
        <v>9</v>
      </c>
      <c r="C26" s="4">
        <v>1</v>
      </c>
      <c r="D26" s="4">
        <v>14</v>
      </c>
      <c r="E26" s="4">
        <v>1</v>
      </c>
      <c r="F26" s="5">
        <f t="shared" si="7"/>
        <v>25</v>
      </c>
      <c r="G26" s="6">
        <v>33</v>
      </c>
      <c r="H26" s="7">
        <v>0</v>
      </c>
      <c r="I26" s="22">
        <v>66</v>
      </c>
      <c r="J26" s="22">
        <v>0</v>
      </c>
      <c r="K26" s="23">
        <f t="shared" si="1"/>
        <v>99</v>
      </c>
      <c r="L26" s="8">
        <v>10</v>
      </c>
      <c r="M26" s="9">
        <v>0</v>
      </c>
      <c r="N26" s="9">
        <v>17</v>
      </c>
      <c r="O26" s="10" t="s">
        <v>78</v>
      </c>
      <c r="P26" s="8">
        <v>3</v>
      </c>
      <c r="Q26" s="9">
        <v>0</v>
      </c>
      <c r="R26" s="9">
        <v>6</v>
      </c>
      <c r="S26" s="9">
        <v>0</v>
      </c>
      <c r="T26" s="24">
        <f t="shared" si="2"/>
        <v>9</v>
      </c>
      <c r="U26" s="25">
        <f t="shared" si="3"/>
        <v>16</v>
      </c>
      <c r="V26" s="36">
        <f t="shared" si="4"/>
        <v>0.36</v>
      </c>
    </row>
    <row r="27" spans="1:22" x14ac:dyDescent="0.3">
      <c r="A27" s="51" t="s">
        <v>10</v>
      </c>
      <c r="B27" s="3">
        <v>2</v>
      </c>
      <c r="C27" s="4">
        <v>0</v>
      </c>
      <c r="D27" s="4">
        <v>2</v>
      </c>
      <c r="E27" s="4">
        <v>0</v>
      </c>
      <c r="F27" s="5">
        <f t="shared" si="7"/>
        <v>4</v>
      </c>
      <c r="G27" s="6">
        <v>4</v>
      </c>
      <c r="H27" s="7">
        <v>0</v>
      </c>
      <c r="I27" s="22">
        <v>7</v>
      </c>
      <c r="J27" s="22">
        <v>0</v>
      </c>
      <c r="K27" s="23">
        <f t="shared" si="1"/>
        <v>11</v>
      </c>
      <c r="L27" s="8">
        <v>2</v>
      </c>
      <c r="M27" s="9">
        <v>0</v>
      </c>
      <c r="N27" s="9">
        <v>2</v>
      </c>
      <c r="O27" s="10" t="s">
        <v>78</v>
      </c>
      <c r="P27" s="8">
        <v>2</v>
      </c>
      <c r="Q27" s="9">
        <v>0</v>
      </c>
      <c r="R27" s="9">
        <v>2</v>
      </c>
      <c r="S27" s="9">
        <v>0</v>
      </c>
      <c r="T27" s="24">
        <f t="shared" si="2"/>
        <v>4</v>
      </c>
      <c r="U27" s="25">
        <f t="shared" si="3"/>
        <v>0</v>
      </c>
      <c r="V27" s="36">
        <f t="shared" si="4"/>
        <v>1</v>
      </c>
    </row>
    <row r="28" spans="1:22" x14ac:dyDescent="0.3">
      <c r="A28" s="51" t="s">
        <v>12</v>
      </c>
      <c r="B28" s="3">
        <v>6</v>
      </c>
      <c r="C28" s="4">
        <v>0</v>
      </c>
      <c r="D28" s="4">
        <v>8</v>
      </c>
      <c r="E28" s="4">
        <v>0</v>
      </c>
      <c r="F28" s="5">
        <f t="shared" si="7"/>
        <v>14</v>
      </c>
      <c r="G28" s="6">
        <v>36</v>
      </c>
      <c r="H28" s="7">
        <v>0</v>
      </c>
      <c r="I28" s="22">
        <v>38</v>
      </c>
      <c r="J28" s="22">
        <v>0</v>
      </c>
      <c r="K28" s="23">
        <f t="shared" si="1"/>
        <v>74</v>
      </c>
      <c r="L28" s="8">
        <v>6</v>
      </c>
      <c r="M28" s="9">
        <v>0</v>
      </c>
      <c r="N28" s="9">
        <v>9</v>
      </c>
      <c r="O28" s="10" t="s">
        <v>78</v>
      </c>
      <c r="P28" s="8">
        <v>4</v>
      </c>
      <c r="Q28" s="9">
        <v>0</v>
      </c>
      <c r="R28" s="9">
        <v>10</v>
      </c>
      <c r="S28" s="9">
        <v>0</v>
      </c>
      <c r="T28" s="24">
        <f t="shared" si="2"/>
        <v>14</v>
      </c>
      <c r="U28" s="25">
        <f t="shared" si="3"/>
        <v>0</v>
      </c>
      <c r="V28" s="36">
        <f t="shared" si="4"/>
        <v>1</v>
      </c>
    </row>
    <row r="29" spans="1:22" x14ac:dyDescent="0.3">
      <c r="A29" s="51" t="s">
        <v>11</v>
      </c>
      <c r="B29" s="3">
        <v>30</v>
      </c>
      <c r="C29" s="4">
        <v>0</v>
      </c>
      <c r="D29" s="4">
        <v>30</v>
      </c>
      <c r="E29" s="4">
        <v>0</v>
      </c>
      <c r="F29" s="5">
        <f t="shared" si="0"/>
        <v>60</v>
      </c>
      <c r="G29" s="6">
        <v>159</v>
      </c>
      <c r="H29" s="7">
        <v>0</v>
      </c>
      <c r="I29" s="22">
        <v>366</v>
      </c>
      <c r="J29" s="22">
        <v>0</v>
      </c>
      <c r="K29" s="23">
        <f t="shared" si="1"/>
        <v>525</v>
      </c>
      <c r="L29" s="8">
        <v>30</v>
      </c>
      <c r="M29" s="9">
        <v>0</v>
      </c>
      <c r="N29" s="9">
        <v>38</v>
      </c>
      <c r="O29" s="10" t="s">
        <v>78</v>
      </c>
      <c r="P29" s="8">
        <v>14</v>
      </c>
      <c r="Q29" s="9">
        <v>0</v>
      </c>
      <c r="R29" s="9">
        <v>46</v>
      </c>
      <c r="S29" s="9">
        <v>0</v>
      </c>
      <c r="T29" s="24">
        <f t="shared" si="2"/>
        <v>60</v>
      </c>
      <c r="U29" s="25">
        <f t="shared" si="3"/>
        <v>0</v>
      </c>
      <c r="V29" s="36">
        <f t="shared" si="4"/>
        <v>1</v>
      </c>
    </row>
    <row r="30" spans="1:22" x14ac:dyDescent="0.3">
      <c r="A30" s="51" t="s">
        <v>15</v>
      </c>
      <c r="B30" s="3">
        <v>52</v>
      </c>
      <c r="C30" s="4">
        <v>0</v>
      </c>
      <c r="D30" s="4">
        <v>31</v>
      </c>
      <c r="E30" s="4">
        <v>0</v>
      </c>
      <c r="F30" s="5">
        <f>SUM(B30:E30)</f>
        <v>83</v>
      </c>
      <c r="G30" s="6">
        <v>141</v>
      </c>
      <c r="H30" s="7">
        <v>0</v>
      </c>
      <c r="I30" s="22">
        <f>128+33+56+57+23</f>
        <v>297</v>
      </c>
      <c r="J30" s="22">
        <v>0</v>
      </c>
      <c r="K30" s="23">
        <f t="shared" si="1"/>
        <v>438</v>
      </c>
      <c r="L30" s="8">
        <v>52</v>
      </c>
      <c r="M30" s="9">
        <v>0</v>
      </c>
      <c r="N30" s="9">
        <v>34</v>
      </c>
      <c r="O30" s="10" t="s">
        <v>78</v>
      </c>
      <c r="P30" s="8">
        <f>35+3</f>
        <v>38</v>
      </c>
      <c r="Q30" s="9">
        <v>0</v>
      </c>
      <c r="R30" s="9">
        <v>45</v>
      </c>
      <c r="S30" s="9">
        <v>0</v>
      </c>
      <c r="T30" s="24">
        <f t="shared" si="2"/>
        <v>83</v>
      </c>
      <c r="U30" s="25">
        <f t="shared" si="3"/>
        <v>0</v>
      </c>
      <c r="V30" s="36">
        <f t="shared" si="4"/>
        <v>1</v>
      </c>
    </row>
    <row r="31" spans="1:22" x14ac:dyDescent="0.3">
      <c r="A31" s="51" t="s">
        <v>14</v>
      </c>
      <c r="B31" s="3">
        <v>29</v>
      </c>
      <c r="C31" s="4">
        <v>0</v>
      </c>
      <c r="D31" s="4">
        <v>48</v>
      </c>
      <c r="E31" s="4">
        <v>0</v>
      </c>
      <c r="F31" s="5">
        <f t="shared" si="0"/>
        <v>77</v>
      </c>
      <c r="G31" s="6">
        <v>90</v>
      </c>
      <c r="H31" s="7">
        <v>0</v>
      </c>
      <c r="I31" s="22">
        <f>132+35+43+18+15</f>
        <v>243</v>
      </c>
      <c r="J31" s="22">
        <v>0</v>
      </c>
      <c r="K31" s="23">
        <f t="shared" si="1"/>
        <v>333</v>
      </c>
      <c r="L31" s="8">
        <v>29</v>
      </c>
      <c r="M31" s="9">
        <v>0</v>
      </c>
      <c r="N31" s="9">
        <v>49</v>
      </c>
      <c r="O31" s="10" t="s">
        <v>78</v>
      </c>
      <c r="P31" s="8">
        <f>24+1</f>
        <v>25</v>
      </c>
      <c r="Q31" s="9">
        <v>0</v>
      </c>
      <c r="R31" s="9">
        <v>47</v>
      </c>
      <c r="S31" s="9">
        <v>0</v>
      </c>
      <c r="T31" s="24">
        <f t="shared" si="2"/>
        <v>72</v>
      </c>
      <c r="U31" s="25">
        <f t="shared" si="3"/>
        <v>5</v>
      </c>
      <c r="V31" s="36">
        <f t="shared" si="4"/>
        <v>0.93506493506493504</v>
      </c>
    </row>
    <row r="32" spans="1:22" x14ac:dyDescent="0.3">
      <c r="A32" s="51" t="s">
        <v>16</v>
      </c>
      <c r="B32" s="3">
        <v>20</v>
      </c>
      <c r="C32" s="4">
        <v>0</v>
      </c>
      <c r="D32" s="4">
        <v>21</v>
      </c>
      <c r="E32" s="4">
        <v>0</v>
      </c>
      <c r="F32" s="5">
        <f t="shared" si="0"/>
        <v>41</v>
      </c>
      <c r="G32" s="6">
        <v>102</v>
      </c>
      <c r="H32" s="7">
        <v>0</v>
      </c>
      <c r="I32" s="22">
        <v>104</v>
      </c>
      <c r="J32" s="22">
        <v>0</v>
      </c>
      <c r="K32" s="23">
        <f t="shared" si="1"/>
        <v>206</v>
      </c>
      <c r="L32" s="8">
        <v>20</v>
      </c>
      <c r="M32" s="9">
        <v>0</v>
      </c>
      <c r="N32" s="9">
        <v>21</v>
      </c>
      <c r="O32" s="10" t="s">
        <v>78</v>
      </c>
      <c r="P32" s="8">
        <v>18</v>
      </c>
      <c r="Q32" s="9">
        <v>0</v>
      </c>
      <c r="R32" s="9">
        <v>20</v>
      </c>
      <c r="S32" s="9">
        <v>0</v>
      </c>
      <c r="T32" s="24">
        <f t="shared" si="2"/>
        <v>38</v>
      </c>
      <c r="U32" s="25">
        <f t="shared" si="3"/>
        <v>3</v>
      </c>
      <c r="V32" s="36">
        <f t="shared" si="4"/>
        <v>0.92682926829268297</v>
      </c>
    </row>
    <row r="33" spans="1:22" x14ac:dyDescent="0.3">
      <c r="A33" s="51" t="s">
        <v>17</v>
      </c>
      <c r="B33" s="3">
        <v>33</v>
      </c>
      <c r="C33" s="4">
        <v>0</v>
      </c>
      <c r="D33" s="4">
        <v>37</v>
      </c>
      <c r="E33" s="4">
        <v>0</v>
      </c>
      <c r="F33" s="5">
        <f t="shared" si="0"/>
        <v>70</v>
      </c>
      <c r="G33" s="6">
        <v>202</v>
      </c>
      <c r="H33" s="7">
        <v>0</v>
      </c>
      <c r="I33" s="22">
        <f>38+165+28+193</f>
        <v>424</v>
      </c>
      <c r="J33" s="22">
        <v>0</v>
      </c>
      <c r="K33" s="23">
        <f t="shared" si="1"/>
        <v>626</v>
      </c>
      <c r="L33" s="8">
        <v>33</v>
      </c>
      <c r="M33" s="9">
        <v>0</v>
      </c>
      <c r="N33" s="9">
        <v>37</v>
      </c>
      <c r="O33" s="10" t="s">
        <v>78</v>
      </c>
      <c r="P33" s="8">
        <v>19</v>
      </c>
      <c r="Q33" s="9">
        <v>0</v>
      </c>
      <c r="R33" s="9">
        <v>51</v>
      </c>
      <c r="S33" s="9">
        <v>0</v>
      </c>
      <c r="T33" s="24">
        <f t="shared" si="2"/>
        <v>70</v>
      </c>
      <c r="U33" s="25">
        <f t="shared" si="3"/>
        <v>0</v>
      </c>
      <c r="V33" s="36">
        <f t="shared" si="4"/>
        <v>1</v>
      </c>
    </row>
    <row r="34" spans="1:22" x14ac:dyDescent="0.3">
      <c r="A34" s="51" t="s">
        <v>21</v>
      </c>
      <c r="B34" s="3">
        <v>6</v>
      </c>
      <c r="C34" s="4">
        <v>0</v>
      </c>
      <c r="D34" s="4">
        <v>9</v>
      </c>
      <c r="E34" s="4">
        <v>0</v>
      </c>
      <c r="F34" s="5">
        <f>SUM(B34:E34)</f>
        <v>15</v>
      </c>
      <c r="G34" s="6">
        <v>38</v>
      </c>
      <c r="H34" s="7">
        <v>0</v>
      </c>
      <c r="I34" s="22">
        <v>67</v>
      </c>
      <c r="J34" s="22">
        <v>0</v>
      </c>
      <c r="K34" s="23">
        <f t="shared" si="1"/>
        <v>105</v>
      </c>
      <c r="L34" s="8">
        <v>6</v>
      </c>
      <c r="M34" s="9">
        <v>0</v>
      </c>
      <c r="N34" s="9">
        <v>10</v>
      </c>
      <c r="O34" s="10" t="s">
        <v>78</v>
      </c>
      <c r="P34" s="8">
        <v>0</v>
      </c>
      <c r="Q34" s="9">
        <v>0</v>
      </c>
      <c r="R34" s="9">
        <v>15</v>
      </c>
      <c r="S34" s="9">
        <v>0</v>
      </c>
      <c r="T34" s="24">
        <f t="shared" si="2"/>
        <v>15</v>
      </c>
      <c r="U34" s="25">
        <f t="shared" si="3"/>
        <v>0</v>
      </c>
      <c r="V34" s="36">
        <f t="shared" si="4"/>
        <v>1</v>
      </c>
    </row>
    <row r="35" spans="1:22" x14ac:dyDescent="0.3">
      <c r="A35" s="51" t="s">
        <v>22</v>
      </c>
      <c r="B35" s="3">
        <v>6</v>
      </c>
      <c r="C35" s="4">
        <v>0</v>
      </c>
      <c r="D35" s="4">
        <v>9</v>
      </c>
      <c r="E35" s="4">
        <v>0</v>
      </c>
      <c r="F35" s="5">
        <f>SUM(B35:E35)</f>
        <v>15</v>
      </c>
      <c r="G35" s="6">
        <v>61</v>
      </c>
      <c r="H35" s="7">
        <v>0</v>
      </c>
      <c r="I35" s="22">
        <v>88</v>
      </c>
      <c r="J35" s="22">
        <v>0</v>
      </c>
      <c r="K35" s="23">
        <f t="shared" si="1"/>
        <v>149</v>
      </c>
      <c r="L35" s="8">
        <v>6</v>
      </c>
      <c r="M35" s="9">
        <v>0</v>
      </c>
      <c r="N35" s="9">
        <v>9</v>
      </c>
      <c r="O35" s="10" t="s">
        <v>78</v>
      </c>
      <c r="P35" s="8">
        <v>2</v>
      </c>
      <c r="Q35" s="9">
        <v>0</v>
      </c>
      <c r="R35" s="9">
        <v>13</v>
      </c>
      <c r="S35" s="9">
        <v>0</v>
      </c>
      <c r="T35" s="24">
        <f t="shared" si="2"/>
        <v>15</v>
      </c>
      <c r="U35" s="25">
        <f t="shared" si="3"/>
        <v>0</v>
      </c>
      <c r="V35" s="36">
        <f t="shared" si="4"/>
        <v>1</v>
      </c>
    </row>
    <row r="36" spans="1:22" x14ac:dyDescent="0.3">
      <c r="A36" s="51" t="s">
        <v>18</v>
      </c>
      <c r="B36" s="3">
        <v>25</v>
      </c>
      <c r="C36" s="4">
        <v>0</v>
      </c>
      <c r="D36" s="4">
        <v>30</v>
      </c>
      <c r="E36" s="4">
        <v>0</v>
      </c>
      <c r="F36" s="5">
        <f t="shared" si="0"/>
        <v>55</v>
      </c>
      <c r="G36" s="6">
        <v>128</v>
      </c>
      <c r="H36" s="7">
        <v>0</v>
      </c>
      <c r="I36" s="22">
        <v>350</v>
      </c>
      <c r="J36" s="22">
        <v>0</v>
      </c>
      <c r="K36" s="23">
        <f t="shared" si="1"/>
        <v>478</v>
      </c>
      <c r="L36" s="8">
        <v>25</v>
      </c>
      <c r="M36" s="9">
        <v>0</v>
      </c>
      <c r="N36" s="9">
        <v>34</v>
      </c>
      <c r="O36" s="10" t="s">
        <v>78</v>
      </c>
      <c r="P36" s="8">
        <f>19+1</f>
        <v>20</v>
      </c>
      <c r="Q36" s="9">
        <v>0</v>
      </c>
      <c r="R36" s="9">
        <v>35</v>
      </c>
      <c r="S36" s="9">
        <v>0</v>
      </c>
      <c r="T36" s="24">
        <f t="shared" si="2"/>
        <v>55</v>
      </c>
      <c r="U36" s="25">
        <f t="shared" si="3"/>
        <v>0</v>
      </c>
      <c r="V36" s="36">
        <f t="shared" si="4"/>
        <v>1</v>
      </c>
    </row>
    <row r="37" spans="1:22" x14ac:dyDescent="0.3">
      <c r="A37" s="51" t="s">
        <v>19</v>
      </c>
      <c r="B37" s="3">
        <v>20</v>
      </c>
      <c r="C37" s="4">
        <v>0</v>
      </c>
      <c r="D37" s="4">
        <v>28</v>
      </c>
      <c r="E37" s="4">
        <v>2</v>
      </c>
      <c r="F37" s="5">
        <f t="shared" si="0"/>
        <v>50</v>
      </c>
      <c r="G37" s="6">
        <v>126</v>
      </c>
      <c r="H37" s="7">
        <v>0</v>
      </c>
      <c r="I37" s="22">
        <v>273</v>
      </c>
      <c r="J37" s="22">
        <v>0</v>
      </c>
      <c r="K37" s="23">
        <f t="shared" si="1"/>
        <v>399</v>
      </c>
      <c r="L37" s="8">
        <v>20</v>
      </c>
      <c r="M37" s="9">
        <v>0</v>
      </c>
      <c r="N37" s="9">
        <v>30</v>
      </c>
      <c r="O37" s="10" t="s">
        <v>78</v>
      </c>
      <c r="P37" s="8">
        <f>11+1</f>
        <v>12</v>
      </c>
      <c r="Q37" s="9">
        <v>0</v>
      </c>
      <c r="R37" s="9">
        <v>38</v>
      </c>
      <c r="S37" s="9">
        <v>0</v>
      </c>
      <c r="T37" s="24">
        <f t="shared" si="2"/>
        <v>50</v>
      </c>
      <c r="U37" s="25">
        <f t="shared" si="3"/>
        <v>0</v>
      </c>
      <c r="V37" s="36">
        <f t="shared" si="4"/>
        <v>1</v>
      </c>
    </row>
    <row r="38" spans="1:22" x14ac:dyDescent="0.3">
      <c r="A38" s="51" t="s">
        <v>20</v>
      </c>
      <c r="B38" s="3">
        <v>12</v>
      </c>
      <c r="C38" s="4">
        <v>0</v>
      </c>
      <c r="D38" s="4">
        <v>12</v>
      </c>
      <c r="E38" s="4">
        <v>0</v>
      </c>
      <c r="F38" s="5">
        <f t="shared" si="0"/>
        <v>24</v>
      </c>
      <c r="G38" s="6">
        <v>44</v>
      </c>
      <c r="H38" s="7">
        <v>0</v>
      </c>
      <c r="I38" s="22">
        <v>68</v>
      </c>
      <c r="J38" s="22">
        <v>0</v>
      </c>
      <c r="K38" s="23">
        <f t="shared" si="1"/>
        <v>112</v>
      </c>
      <c r="L38" s="8">
        <v>12</v>
      </c>
      <c r="M38" s="9">
        <v>0</v>
      </c>
      <c r="N38" s="9">
        <v>13</v>
      </c>
      <c r="O38" s="10" t="s">
        <v>78</v>
      </c>
      <c r="P38" s="8">
        <v>8</v>
      </c>
      <c r="Q38" s="9">
        <v>0</v>
      </c>
      <c r="R38" s="9">
        <v>16</v>
      </c>
      <c r="S38" s="9">
        <v>0</v>
      </c>
      <c r="T38" s="24">
        <f t="shared" si="2"/>
        <v>24</v>
      </c>
      <c r="U38" s="25">
        <f t="shared" si="3"/>
        <v>0</v>
      </c>
      <c r="V38" s="36">
        <f t="shared" si="4"/>
        <v>1</v>
      </c>
    </row>
    <row r="39" spans="1:22" x14ac:dyDescent="0.3">
      <c r="A39" s="51" t="s">
        <v>23</v>
      </c>
      <c r="B39" s="3">
        <v>8</v>
      </c>
      <c r="C39" s="4">
        <v>0</v>
      </c>
      <c r="D39" s="4">
        <v>7</v>
      </c>
      <c r="E39" s="4">
        <v>0</v>
      </c>
      <c r="F39" s="5">
        <f>SUM(B39:E39)</f>
        <v>15</v>
      </c>
      <c r="G39" s="6">
        <v>55</v>
      </c>
      <c r="H39" s="7">
        <v>0</v>
      </c>
      <c r="I39" s="22">
        <v>23</v>
      </c>
      <c r="J39" s="22">
        <v>0</v>
      </c>
      <c r="K39" s="23">
        <f t="shared" si="1"/>
        <v>78</v>
      </c>
      <c r="L39" s="8">
        <v>8</v>
      </c>
      <c r="M39" s="9">
        <v>0</v>
      </c>
      <c r="N39" s="9">
        <v>8</v>
      </c>
      <c r="O39" s="10" t="s">
        <v>78</v>
      </c>
      <c r="P39" s="8">
        <v>6</v>
      </c>
      <c r="Q39" s="9">
        <v>0</v>
      </c>
      <c r="R39" s="9">
        <v>9</v>
      </c>
      <c r="S39" s="9">
        <v>0</v>
      </c>
      <c r="T39" s="24">
        <f t="shared" si="2"/>
        <v>15</v>
      </c>
      <c r="U39" s="25">
        <f t="shared" si="3"/>
        <v>0</v>
      </c>
      <c r="V39" s="36">
        <f t="shared" si="4"/>
        <v>1</v>
      </c>
    </row>
    <row r="40" spans="1:22" x14ac:dyDescent="0.3">
      <c r="A40" s="51" t="s">
        <v>24</v>
      </c>
      <c r="B40" s="3">
        <v>36</v>
      </c>
      <c r="C40" s="4">
        <v>0</v>
      </c>
      <c r="D40" s="4">
        <v>33</v>
      </c>
      <c r="E40" s="4">
        <v>6</v>
      </c>
      <c r="F40" s="5">
        <f t="shared" si="0"/>
        <v>75</v>
      </c>
      <c r="G40" s="6">
        <v>103</v>
      </c>
      <c r="H40" s="7">
        <v>0</v>
      </c>
      <c r="I40" s="22">
        <v>103</v>
      </c>
      <c r="J40" s="22">
        <v>0</v>
      </c>
      <c r="K40" s="23">
        <f t="shared" si="1"/>
        <v>206</v>
      </c>
      <c r="L40" s="8">
        <v>36</v>
      </c>
      <c r="M40" s="9">
        <v>0</v>
      </c>
      <c r="N40" s="9">
        <v>40</v>
      </c>
      <c r="O40" s="10" t="s">
        <v>78</v>
      </c>
      <c r="P40" s="8">
        <f>27+1</f>
        <v>28</v>
      </c>
      <c r="Q40" s="9">
        <v>0</v>
      </c>
      <c r="R40" s="9">
        <v>39</v>
      </c>
      <c r="S40" s="9">
        <v>0</v>
      </c>
      <c r="T40" s="24">
        <f t="shared" si="2"/>
        <v>67</v>
      </c>
      <c r="U40" s="25">
        <f t="shared" si="3"/>
        <v>8</v>
      </c>
      <c r="V40" s="36">
        <f t="shared" si="4"/>
        <v>0.89333333333333331</v>
      </c>
    </row>
    <row r="41" spans="1:22" x14ac:dyDescent="0.3">
      <c r="A41" s="51" t="s">
        <v>25</v>
      </c>
      <c r="B41" s="3">
        <v>10</v>
      </c>
      <c r="C41" s="4">
        <v>0</v>
      </c>
      <c r="D41" s="4">
        <v>13</v>
      </c>
      <c r="E41" s="4">
        <v>0</v>
      </c>
      <c r="F41" s="5">
        <f t="shared" si="0"/>
        <v>23</v>
      </c>
      <c r="G41" s="6">
        <v>39</v>
      </c>
      <c r="H41" s="7">
        <v>0</v>
      </c>
      <c r="I41" s="22">
        <v>59</v>
      </c>
      <c r="J41" s="22">
        <v>0</v>
      </c>
      <c r="K41" s="23">
        <f t="shared" si="1"/>
        <v>98</v>
      </c>
      <c r="L41" s="8">
        <v>10</v>
      </c>
      <c r="M41" s="9">
        <v>0</v>
      </c>
      <c r="N41" s="9">
        <v>13</v>
      </c>
      <c r="O41" s="10" t="s">
        <v>78</v>
      </c>
      <c r="P41" s="8">
        <v>8</v>
      </c>
      <c r="Q41" s="9">
        <v>0</v>
      </c>
      <c r="R41" s="9">
        <v>15</v>
      </c>
      <c r="S41" s="9">
        <v>0</v>
      </c>
      <c r="T41" s="24">
        <f t="shared" si="2"/>
        <v>23</v>
      </c>
      <c r="U41" s="25">
        <f t="shared" si="3"/>
        <v>0</v>
      </c>
      <c r="V41" s="36">
        <f t="shared" si="4"/>
        <v>1</v>
      </c>
    </row>
    <row r="42" spans="1:22" x14ac:dyDescent="0.3">
      <c r="A42" s="51" t="s">
        <v>26</v>
      </c>
      <c r="B42" s="3">
        <v>6</v>
      </c>
      <c r="C42" s="4">
        <v>2</v>
      </c>
      <c r="D42" s="4">
        <v>11</v>
      </c>
      <c r="E42" s="4">
        <v>0</v>
      </c>
      <c r="F42" s="5">
        <f t="shared" si="0"/>
        <v>19</v>
      </c>
      <c r="G42" s="6">
        <v>18</v>
      </c>
      <c r="H42" s="7">
        <v>0</v>
      </c>
      <c r="I42" s="22">
        <v>44</v>
      </c>
      <c r="J42" s="22">
        <v>0</v>
      </c>
      <c r="K42" s="23">
        <f t="shared" si="1"/>
        <v>62</v>
      </c>
      <c r="L42" s="8">
        <v>8</v>
      </c>
      <c r="M42" s="9">
        <v>0</v>
      </c>
      <c r="N42" s="9">
        <v>15</v>
      </c>
      <c r="O42" s="10" t="s">
        <v>78</v>
      </c>
      <c r="P42" s="8">
        <v>4</v>
      </c>
      <c r="Q42" s="9">
        <v>0</v>
      </c>
      <c r="R42" s="9">
        <v>14</v>
      </c>
      <c r="S42" s="9">
        <v>0</v>
      </c>
      <c r="T42" s="24">
        <f t="shared" si="2"/>
        <v>18</v>
      </c>
      <c r="U42" s="25">
        <f t="shared" si="3"/>
        <v>1</v>
      </c>
      <c r="V42" s="36">
        <f t="shared" si="4"/>
        <v>0.94736842105263153</v>
      </c>
    </row>
    <row r="43" spans="1:22" x14ac:dyDescent="0.3">
      <c r="A43" s="51" t="s">
        <v>27</v>
      </c>
      <c r="B43" s="3">
        <v>5</v>
      </c>
      <c r="C43" s="4">
        <v>2</v>
      </c>
      <c r="D43" s="4">
        <v>10</v>
      </c>
      <c r="E43" s="4">
        <v>1</v>
      </c>
      <c r="F43" s="5">
        <f t="shared" si="0"/>
        <v>18</v>
      </c>
      <c r="G43" s="6">
        <v>66</v>
      </c>
      <c r="H43" s="7">
        <v>1</v>
      </c>
      <c r="I43" s="22">
        <v>71</v>
      </c>
      <c r="J43" s="22">
        <v>1</v>
      </c>
      <c r="K43" s="23">
        <f t="shared" si="1"/>
        <v>139</v>
      </c>
      <c r="L43" s="8">
        <v>7</v>
      </c>
      <c r="M43" s="9">
        <v>0</v>
      </c>
      <c r="N43" s="9">
        <v>11</v>
      </c>
      <c r="O43" s="10" t="s">
        <v>78</v>
      </c>
      <c r="P43" s="8">
        <v>6</v>
      </c>
      <c r="Q43" s="9">
        <v>0</v>
      </c>
      <c r="R43" s="9">
        <v>12</v>
      </c>
      <c r="S43" s="9">
        <v>0</v>
      </c>
      <c r="T43" s="24">
        <f t="shared" si="2"/>
        <v>18</v>
      </c>
      <c r="U43" s="25">
        <f t="shared" si="3"/>
        <v>0</v>
      </c>
      <c r="V43" s="36">
        <f t="shared" si="4"/>
        <v>1</v>
      </c>
    </row>
    <row r="44" spans="1:22" x14ac:dyDescent="0.3">
      <c r="A44" s="51" t="s">
        <v>28</v>
      </c>
      <c r="B44" s="3">
        <v>6</v>
      </c>
      <c r="C44" s="4">
        <v>0</v>
      </c>
      <c r="D44" s="4">
        <v>6</v>
      </c>
      <c r="E44" s="4">
        <v>0</v>
      </c>
      <c r="F44" s="5">
        <f t="shared" si="0"/>
        <v>12</v>
      </c>
      <c r="G44" s="6">
        <v>12</v>
      </c>
      <c r="H44" s="7">
        <v>0</v>
      </c>
      <c r="I44" s="22">
        <v>16</v>
      </c>
      <c r="J44" s="22">
        <v>0</v>
      </c>
      <c r="K44" s="23">
        <f t="shared" si="1"/>
        <v>28</v>
      </c>
      <c r="L44" s="8">
        <v>6</v>
      </c>
      <c r="M44" s="9">
        <v>0</v>
      </c>
      <c r="N44" s="9">
        <v>8</v>
      </c>
      <c r="O44" s="10" t="s">
        <v>78</v>
      </c>
      <c r="P44" s="8">
        <f>3+1</f>
        <v>4</v>
      </c>
      <c r="Q44" s="9">
        <v>0</v>
      </c>
      <c r="R44" s="9">
        <v>7</v>
      </c>
      <c r="S44" s="9">
        <v>0</v>
      </c>
      <c r="T44" s="24">
        <f t="shared" si="2"/>
        <v>11</v>
      </c>
      <c r="U44" s="25">
        <f t="shared" si="3"/>
        <v>1</v>
      </c>
      <c r="V44" s="36">
        <f t="shared" si="4"/>
        <v>0.91666666666666663</v>
      </c>
    </row>
    <row r="45" spans="1:22" x14ac:dyDescent="0.3">
      <c r="A45" s="51" t="s">
        <v>29</v>
      </c>
      <c r="B45" s="3">
        <v>16</v>
      </c>
      <c r="C45" s="4">
        <v>0</v>
      </c>
      <c r="D45" s="4">
        <v>19</v>
      </c>
      <c r="E45" s="4">
        <v>2</v>
      </c>
      <c r="F45" s="5">
        <f t="shared" si="0"/>
        <v>37</v>
      </c>
      <c r="G45" s="6">
        <v>11</v>
      </c>
      <c r="H45" s="7">
        <v>0</v>
      </c>
      <c r="I45" s="22">
        <v>37</v>
      </c>
      <c r="J45" s="22">
        <v>1</v>
      </c>
      <c r="K45" s="23">
        <f t="shared" si="1"/>
        <v>49</v>
      </c>
      <c r="L45" s="8">
        <v>11</v>
      </c>
      <c r="M45" s="9">
        <v>0</v>
      </c>
      <c r="N45" s="9">
        <v>26</v>
      </c>
      <c r="O45" s="10">
        <v>1</v>
      </c>
      <c r="P45" s="8">
        <v>6</v>
      </c>
      <c r="Q45" s="9">
        <v>0</v>
      </c>
      <c r="R45" s="9">
        <v>24</v>
      </c>
      <c r="S45" s="9">
        <v>1</v>
      </c>
      <c r="T45" s="24">
        <f t="shared" si="2"/>
        <v>31</v>
      </c>
      <c r="U45" s="25">
        <f t="shared" si="3"/>
        <v>6</v>
      </c>
      <c r="V45" s="36">
        <f t="shared" si="4"/>
        <v>0.83783783783783783</v>
      </c>
    </row>
    <row r="46" spans="1:22" x14ac:dyDescent="0.3">
      <c r="A46" s="51" t="s">
        <v>60</v>
      </c>
      <c r="B46" s="3">
        <v>7</v>
      </c>
      <c r="C46" s="4">
        <v>0</v>
      </c>
      <c r="D46" s="4">
        <v>10</v>
      </c>
      <c r="E46" s="4">
        <v>2</v>
      </c>
      <c r="F46" s="5">
        <f t="shared" si="0"/>
        <v>19</v>
      </c>
      <c r="G46" s="6">
        <v>16</v>
      </c>
      <c r="H46" s="7">
        <v>0</v>
      </c>
      <c r="I46" s="22">
        <v>18</v>
      </c>
      <c r="J46" s="22">
        <v>1</v>
      </c>
      <c r="K46" s="23">
        <f t="shared" si="1"/>
        <v>35</v>
      </c>
      <c r="L46" s="8">
        <v>7</v>
      </c>
      <c r="M46" s="9">
        <v>0</v>
      </c>
      <c r="N46" s="9">
        <v>13</v>
      </c>
      <c r="O46" s="10" t="s">
        <v>78</v>
      </c>
      <c r="P46" s="8">
        <v>6</v>
      </c>
      <c r="Q46" s="9">
        <v>0</v>
      </c>
      <c r="R46" s="9">
        <v>6</v>
      </c>
      <c r="S46" s="9">
        <v>0</v>
      </c>
      <c r="T46" s="24">
        <f t="shared" si="2"/>
        <v>12</v>
      </c>
      <c r="U46" s="25">
        <f t="shared" si="3"/>
        <v>7</v>
      </c>
      <c r="V46" s="36">
        <f t="shared" si="4"/>
        <v>0.63157894736842102</v>
      </c>
    </row>
    <row r="47" spans="1:22" x14ac:dyDescent="0.3">
      <c r="A47" s="51" t="s">
        <v>30</v>
      </c>
      <c r="B47" s="3">
        <v>4</v>
      </c>
      <c r="C47" s="4">
        <v>0</v>
      </c>
      <c r="D47" s="4">
        <v>6</v>
      </c>
      <c r="E47" s="4">
        <v>1</v>
      </c>
      <c r="F47" s="5">
        <f t="shared" si="0"/>
        <v>11</v>
      </c>
      <c r="G47" s="6">
        <v>5</v>
      </c>
      <c r="H47" s="7">
        <v>0</v>
      </c>
      <c r="I47" s="22">
        <v>6</v>
      </c>
      <c r="J47" s="22">
        <v>1</v>
      </c>
      <c r="K47" s="23">
        <f t="shared" si="1"/>
        <v>12</v>
      </c>
      <c r="L47" s="8">
        <v>4</v>
      </c>
      <c r="M47" s="9">
        <v>0</v>
      </c>
      <c r="N47" s="9">
        <v>6</v>
      </c>
      <c r="O47" s="10">
        <v>1</v>
      </c>
      <c r="P47" s="8">
        <v>4</v>
      </c>
      <c r="Q47" s="9">
        <v>0</v>
      </c>
      <c r="R47" s="9">
        <v>4</v>
      </c>
      <c r="S47" s="9">
        <v>1</v>
      </c>
      <c r="T47" s="24">
        <f t="shared" si="2"/>
        <v>9</v>
      </c>
      <c r="U47" s="25">
        <f t="shared" si="3"/>
        <v>2</v>
      </c>
      <c r="V47" s="36">
        <f t="shared" si="4"/>
        <v>0.81818181818181823</v>
      </c>
    </row>
    <row r="48" spans="1:22" x14ac:dyDescent="0.3">
      <c r="A48" s="51" t="s">
        <v>39</v>
      </c>
      <c r="B48" s="3">
        <v>6</v>
      </c>
      <c r="C48" s="4">
        <v>0</v>
      </c>
      <c r="D48" s="4">
        <v>15</v>
      </c>
      <c r="E48" s="4">
        <v>5</v>
      </c>
      <c r="F48" s="5">
        <f t="shared" si="0"/>
        <v>26</v>
      </c>
      <c r="G48" s="6">
        <v>14</v>
      </c>
      <c r="H48" s="7">
        <v>0</v>
      </c>
      <c r="I48" s="22">
        <v>47</v>
      </c>
      <c r="J48" s="22">
        <v>3</v>
      </c>
      <c r="K48" s="23">
        <f t="shared" si="1"/>
        <v>64</v>
      </c>
      <c r="L48" s="8">
        <v>6</v>
      </c>
      <c r="M48" s="9">
        <v>0</v>
      </c>
      <c r="N48" s="9">
        <v>19</v>
      </c>
      <c r="O48" s="10">
        <v>2</v>
      </c>
      <c r="P48" s="8">
        <v>4</v>
      </c>
      <c r="Q48" s="9">
        <v>0</v>
      </c>
      <c r="R48" s="9">
        <v>20</v>
      </c>
      <c r="S48" s="9">
        <v>2</v>
      </c>
      <c r="T48" s="24">
        <f t="shared" si="2"/>
        <v>26</v>
      </c>
      <c r="U48" s="25">
        <f t="shared" si="3"/>
        <v>0</v>
      </c>
      <c r="V48" s="36">
        <f t="shared" si="4"/>
        <v>1</v>
      </c>
    </row>
    <row r="49" spans="1:22" x14ac:dyDescent="0.3">
      <c r="A49" s="51" t="s">
        <v>40</v>
      </c>
      <c r="B49" s="3">
        <v>13</v>
      </c>
      <c r="C49" s="4">
        <v>0</v>
      </c>
      <c r="D49" s="4">
        <v>17</v>
      </c>
      <c r="E49" s="4">
        <v>2</v>
      </c>
      <c r="F49" s="5">
        <f t="shared" si="0"/>
        <v>32</v>
      </c>
      <c r="G49" s="6">
        <v>39</v>
      </c>
      <c r="H49" s="7">
        <v>0</v>
      </c>
      <c r="I49" s="22">
        <v>57</v>
      </c>
      <c r="J49" s="22">
        <v>5</v>
      </c>
      <c r="K49" s="23">
        <f t="shared" si="1"/>
        <v>101</v>
      </c>
      <c r="L49" s="8">
        <v>13</v>
      </c>
      <c r="M49" s="9">
        <v>0</v>
      </c>
      <c r="N49" s="9">
        <v>18</v>
      </c>
      <c r="O49" s="10">
        <v>1</v>
      </c>
      <c r="P49" s="8">
        <v>10</v>
      </c>
      <c r="Q49" s="9">
        <v>0</v>
      </c>
      <c r="R49" s="9">
        <v>21</v>
      </c>
      <c r="S49" s="9">
        <v>1</v>
      </c>
      <c r="T49" s="24">
        <f t="shared" si="2"/>
        <v>32</v>
      </c>
      <c r="U49" s="25">
        <f t="shared" si="3"/>
        <v>0</v>
      </c>
      <c r="V49" s="36">
        <f t="shared" si="4"/>
        <v>1</v>
      </c>
    </row>
    <row r="50" spans="1:22" x14ac:dyDescent="0.3">
      <c r="A50" s="51" t="s">
        <v>41</v>
      </c>
      <c r="B50" s="3">
        <v>8</v>
      </c>
      <c r="C50" s="4">
        <v>0</v>
      </c>
      <c r="D50" s="4">
        <v>19</v>
      </c>
      <c r="E50" s="4">
        <v>6</v>
      </c>
      <c r="F50" s="5">
        <f t="shared" si="0"/>
        <v>33</v>
      </c>
      <c r="G50" s="6">
        <v>7</v>
      </c>
      <c r="H50" s="7">
        <v>0</v>
      </c>
      <c r="I50" s="22">
        <v>50</v>
      </c>
      <c r="J50" s="22">
        <v>1</v>
      </c>
      <c r="K50" s="23">
        <f t="shared" si="1"/>
        <v>58</v>
      </c>
      <c r="L50" s="8">
        <v>7</v>
      </c>
      <c r="M50" s="9">
        <v>0</v>
      </c>
      <c r="N50" s="9">
        <v>30</v>
      </c>
      <c r="O50" s="10" t="s">
        <v>78</v>
      </c>
      <c r="P50" s="8">
        <v>3</v>
      </c>
      <c r="Q50" s="9">
        <v>0</v>
      </c>
      <c r="R50" s="9">
        <v>24</v>
      </c>
      <c r="S50" s="9">
        <v>0</v>
      </c>
      <c r="T50" s="24">
        <f t="shared" si="2"/>
        <v>27</v>
      </c>
      <c r="U50" s="25">
        <f t="shared" si="3"/>
        <v>6</v>
      </c>
      <c r="V50" s="36">
        <f t="shared" si="4"/>
        <v>0.81818181818181823</v>
      </c>
    </row>
    <row r="51" spans="1:22" x14ac:dyDescent="0.3">
      <c r="A51" s="51" t="s">
        <v>42</v>
      </c>
      <c r="B51" s="3">
        <v>0</v>
      </c>
      <c r="C51" s="4">
        <v>0</v>
      </c>
      <c r="D51" s="4">
        <v>13</v>
      </c>
      <c r="E51" s="4">
        <v>1</v>
      </c>
      <c r="F51" s="5">
        <f t="shared" si="0"/>
        <v>14</v>
      </c>
      <c r="G51" s="11" t="s">
        <v>78</v>
      </c>
      <c r="H51" s="12" t="s">
        <v>79</v>
      </c>
      <c r="I51" s="22">
        <v>135</v>
      </c>
      <c r="J51" s="22">
        <v>2</v>
      </c>
      <c r="K51" s="23">
        <f t="shared" si="1"/>
        <v>137</v>
      </c>
      <c r="L51" s="13" t="s">
        <v>79</v>
      </c>
      <c r="M51" s="10" t="s">
        <v>79</v>
      </c>
      <c r="N51" s="9">
        <v>14</v>
      </c>
      <c r="O51" s="10" t="s">
        <v>78</v>
      </c>
      <c r="P51" s="13" t="s">
        <v>78</v>
      </c>
      <c r="Q51" s="10" t="s">
        <v>78</v>
      </c>
      <c r="R51" s="9">
        <v>14</v>
      </c>
      <c r="S51" s="9">
        <v>0</v>
      </c>
      <c r="T51" s="24">
        <f t="shared" si="2"/>
        <v>14</v>
      </c>
      <c r="U51" s="25">
        <f t="shared" si="3"/>
        <v>0</v>
      </c>
      <c r="V51" s="36">
        <f t="shared" si="4"/>
        <v>1</v>
      </c>
    </row>
    <row r="52" spans="1:22" x14ac:dyDescent="0.3">
      <c r="A52" s="51" t="s">
        <v>54</v>
      </c>
      <c r="B52" s="3">
        <v>4</v>
      </c>
      <c r="C52" s="4">
        <v>0</v>
      </c>
      <c r="D52" s="4">
        <v>5</v>
      </c>
      <c r="E52" s="4">
        <v>1</v>
      </c>
      <c r="F52" s="5">
        <f>SUM(B52:E52)</f>
        <v>10</v>
      </c>
      <c r="G52" s="6">
        <v>9</v>
      </c>
      <c r="H52" s="7">
        <v>0</v>
      </c>
      <c r="I52" s="22">
        <v>36</v>
      </c>
      <c r="J52" s="22">
        <v>1</v>
      </c>
      <c r="K52" s="23">
        <f t="shared" si="1"/>
        <v>46</v>
      </c>
      <c r="L52" s="8">
        <v>4</v>
      </c>
      <c r="M52" s="9">
        <v>0</v>
      </c>
      <c r="N52" s="9">
        <v>7</v>
      </c>
      <c r="O52" s="10" t="s">
        <v>78</v>
      </c>
      <c r="P52" s="8">
        <v>2</v>
      </c>
      <c r="Q52" s="9">
        <v>0</v>
      </c>
      <c r="R52" s="9">
        <v>8</v>
      </c>
      <c r="S52" s="9">
        <v>0</v>
      </c>
      <c r="T52" s="24">
        <f t="shared" si="2"/>
        <v>10</v>
      </c>
      <c r="U52" s="25">
        <f t="shared" si="3"/>
        <v>0</v>
      </c>
      <c r="V52" s="36">
        <f t="shared" si="4"/>
        <v>1</v>
      </c>
    </row>
    <row r="53" spans="1:22" x14ac:dyDescent="0.3">
      <c r="A53" s="51" t="s">
        <v>43</v>
      </c>
      <c r="B53" s="3">
        <v>10</v>
      </c>
      <c r="C53" s="4">
        <v>0</v>
      </c>
      <c r="D53" s="4">
        <v>10</v>
      </c>
      <c r="E53" s="4">
        <v>0</v>
      </c>
      <c r="F53" s="5">
        <f t="shared" si="0"/>
        <v>20</v>
      </c>
      <c r="G53" s="6">
        <v>29</v>
      </c>
      <c r="H53" s="7">
        <v>0</v>
      </c>
      <c r="I53" s="22">
        <v>35</v>
      </c>
      <c r="J53" s="22">
        <v>0</v>
      </c>
      <c r="K53" s="23">
        <f t="shared" si="1"/>
        <v>64</v>
      </c>
      <c r="L53" s="8">
        <v>10</v>
      </c>
      <c r="M53" s="9">
        <v>0</v>
      </c>
      <c r="N53" s="9">
        <v>10</v>
      </c>
      <c r="O53" s="10" t="s">
        <v>78</v>
      </c>
      <c r="P53" s="8">
        <v>10</v>
      </c>
      <c r="Q53" s="9">
        <v>0</v>
      </c>
      <c r="R53" s="9">
        <v>10</v>
      </c>
      <c r="S53" s="9">
        <v>0</v>
      </c>
      <c r="T53" s="24">
        <f t="shared" si="2"/>
        <v>20</v>
      </c>
      <c r="U53" s="25">
        <f t="shared" si="3"/>
        <v>0</v>
      </c>
      <c r="V53" s="36">
        <f t="shared" si="4"/>
        <v>1</v>
      </c>
    </row>
    <row r="54" spans="1:22" x14ac:dyDescent="0.3">
      <c r="A54" s="51" t="s">
        <v>44</v>
      </c>
      <c r="B54" s="3">
        <v>5</v>
      </c>
      <c r="C54" s="4">
        <v>0</v>
      </c>
      <c r="D54" s="4">
        <v>12</v>
      </c>
      <c r="E54" s="4">
        <v>3</v>
      </c>
      <c r="F54" s="5">
        <f t="shared" si="0"/>
        <v>20</v>
      </c>
      <c r="G54" s="6">
        <v>25</v>
      </c>
      <c r="H54" s="7">
        <v>0</v>
      </c>
      <c r="I54" s="22">
        <v>26</v>
      </c>
      <c r="J54" s="22">
        <v>1</v>
      </c>
      <c r="K54" s="23">
        <f t="shared" si="1"/>
        <v>52</v>
      </c>
      <c r="L54" s="8">
        <v>5</v>
      </c>
      <c r="M54" s="9">
        <v>0</v>
      </c>
      <c r="N54" s="9">
        <v>14</v>
      </c>
      <c r="O54" s="10">
        <v>1</v>
      </c>
      <c r="P54" s="8">
        <v>3</v>
      </c>
      <c r="Q54" s="9">
        <v>0</v>
      </c>
      <c r="R54" s="9">
        <v>16</v>
      </c>
      <c r="S54" s="9">
        <v>1</v>
      </c>
      <c r="T54" s="24">
        <f t="shared" si="2"/>
        <v>20</v>
      </c>
      <c r="U54" s="25">
        <f t="shared" si="3"/>
        <v>0</v>
      </c>
      <c r="V54" s="36">
        <f t="shared" si="4"/>
        <v>1</v>
      </c>
    </row>
    <row r="55" spans="1:22" x14ac:dyDescent="0.3">
      <c r="A55" s="51" t="s">
        <v>45</v>
      </c>
      <c r="B55" s="3">
        <v>10</v>
      </c>
      <c r="C55" s="4">
        <v>0</v>
      </c>
      <c r="D55" s="4">
        <v>20</v>
      </c>
      <c r="E55" s="4">
        <v>0</v>
      </c>
      <c r="F55" s="5">
        <f t="shared" si="0"/>
        <v>30</v>
      </c>
      <c r="G55" s="6">
        <v>15</v>
      </c>
      <c r="H55" s="7">
        <v>0</v>
      </c>
      <c r="I55" s="22">
        <v>47</v>
      </c>
      <c r="J55" s="22">
        <v>0</v>
      </c>
      <c r="K55" s="23">
        <f t="shared" si="1"/>
        <v>62</v>
      </c>
      <c r="L55" s="8">
        <v>8</v>
      </c>
      <c r="M55" s="9">
        <v>0</v>
      </c>
      <c r="N55" s="9">
        <v>23</v>
      </c>
      <c r="O55" s="10" t="s">
        <v>78</v>
      </c>
      <c r="P55" s="8">
        <v>7</v>
      </c>
      <c r="Q55" s="9">
        <v>0</v>
      </c>
      <c r="R55" s="9">
        <v>21</v>
      </c>
      <c r="S55" s="9">
        <v>0</v>
      </c>
      <c r="T55" s="24">
        <f t="shared" si="2"/>
        <v>28</v>
      </c>
      <c r="U55" s="25">
        <f t="shared" si="3"/>
        <v>2</v>
      </c>
      <c r="V55" s="36">
        <f t="shared" si="4"/>
        <v>0.93333333333333335</v>
      </c>
    </row>
    <row r="56" spans="1:22" x14ac:dyDescent="0.3">
      <c r="A56" s="51" t="s">
        <v>46</v>
      </c>
      <c r="B56" s="3">
        <v>7</v>
      </c>
      <c r="C56" s="4">
        <v>1</v>
      </c>
      <c r="D56" s="4">
        <v>11</v>
      </c>
      <c r="E56" s="4">
        <v>1</v>
      </c>
      <c r="F56" s="5">
        <f t="shared" si="0"/>
        <v>20</v>
      </c>
      <c r="G56" s="6">
        <v>16</v>
      </c>
      <c r="H56" s="7">
        <v>0</v>
      </c>
      <c r="I56" s="22">
        <v>23</v>
      </c>
      <c r="J56" s="22">
        <v>0</v>
      </c>
      <c r="K56" s="23">
        <f t="shared" si="1"/>
        <v>39</v>
      </c>
      <c r="L56" s="8">
        <v>8</v>
      </c>
      <c r="M56" s="9">
        <v>0</v>
      </c>
      <c r="N56" s="9">
        <v>12</v>
      </c>
      <c r="O56" s="10" t="s">
        <v>78</v>
      </c>
      <c r="P56" s="8">
        <f>7+1</f>
        <v>8</v>
      </c>
      <c r="Q56" s="9">
        <v>0</v>
      </c>
      <c r="R56" s="9">
        <v>11</v>
      </c>
      <c r="S56" s="9">
        <v>0</v>
      </c>
      <c r="T56" s="24">
        <f t="shared" si="2"/>
        <v>19</v>
      </c>
      <c r="U56" s="25">
        <f t="shared" si="3"/>
        <v>1</v>
      </c>
      <c r="V56" s="36">
        <f t="shared" si="4"/>
        <v>0.95</v>
      </c>
    </row>
    <row r="57" spans="1:22" x14ac:dyDescent="0.3">
      <c r="A57" s="51" t="s">
        <v>47</v>
      </c>
      <c r="B57" s="3">
        <v>9</v>
      </c>
      <c r="C57" s="4">
        <v>0</v>
      </c>
      <c r="D57" s="4">
        <v>23</v>
      </c>
      <c r="E57" s="4">
        <v>0</v>
      </c>
      <c r="F57" s="5">
        <f t="shared" si="0"/>
        <v>32</v>
      </c>
      <c r="G57" s="6">
        <v>28</v>
      </c>
      <c r="H57" s="7">
        <v>0</v>
      </c>
      <c r="I57" s="22">
        <v>56</v>
      </c>
      <c r="J57" s="22">
        <v>0</v>
      </c>
      <c r="K57" s="23">
        <f t="shared" si="1"/>
        <v>84</v>
      </c>
      <c r="L57" s="8">
        <v>9</v>
      </c>
      <c r="M57" s="9">
        <v>0</v>
      </c>
      <c r="N57" s="9">
        <v>25</v>
      </c>
      <c r="O57" s="10" t="s">
        <v>78</v>
      </c>
      <c r="P57" s="8">
        <v>7</v>
      </c>
      <c r="Q57" s="9">
        <v>0</v>
      </c>
      <c r="R57" s="9">
        <v>25</v>
      </c>
      <c r="S57" s="9">
        <v>0</v>
      </c>
      <c r="T57" s="24">
        <f t="shared" si="2"/>
        <v>32</v>
      </c>
      <c r="U57" s="25">
        <f t="shared" si="3"/>
        <v>0</v>
      </c>
      <c r="V57" s="36">
        <f t="shared" si="4"/>
        <v>1</v>
      </c>
    </row>
    <row r="58" spans="1:22" x14ac:dyDescent="0.3">
      <c r="A58" s="51" t="s">
        <v>48</v>
      </c>
      <c r="B58" s="3">
        <v>10</v>
      </c>
      <c r="C58" s="4">
        <v>0</v>
      </c>
      <c r="D58" s="4">
        <v>30</v>
      </c>
      <c r="E58" s="4">
        <v>0</v>
      </c>
      <c r="F58" s="5">
        <f t="shared" si="0"/>
        <v>40</v>
      </c>
      <c r="G58" s="6">
        <v>74</v>
      </c>
      <c r="H58" s="7">
        <v>0</v>
      </c>
      <c r="I58" s="22">
        <v>217</v>
      </c>
      <c r="J58" s="22">
        <v>0</v>
      </c>
      <c r="K58" s="23">
        <f t="shared" si="1"/>
        <v>291</v>
      </c>
      <c r="L58" s="8">
        <v>10</v>
      </c>
      <c r="M58" s="9">
        <v>0</v>
      </c>
      <c r="N58" s="9">
        <v>30</v>
      </c>
      <c r="O58" s="10" t="s">
        <v>78</v>
      </c>
      <c r="P58" s="8">
        <v>9</v>
      </c>
      <c r="Q58" s="9">
        <v>0</v>
      </c>
      <c r="R58" s="9">
        <v>31</v>
      </c>
      <c r="S58" s="9">
        <v>0</v>
      </c>
      <c r="T58" s="24">
        <f t="shared" si="2"/>
        <v>40</v>
      </c>
      <c r="U58" s="25">
        <f t="shared" si="3"/>
        <v>0</v>
      </c>
      <c r="V58" s="36">
        <f t="shared" si="4"/>
        <v>1</v>
      </c>
    </row>
    <row r="59" spans="1:22" x14ac:dyDescent="0.3">
      <c r="A59" s="51" t="s">
        <v>49</v>
      </c>
      <c r="B59" s="3">
        <v>13</v>
      </c>
      <c r="C59" s="4">
        <v>0</v>
      </c>
      <c r="D59" s="4">
        <v>12</v>
      </c>
      <c r="E59" s="4">
        <v>0</v>
      </c>
      <c r="F59" s="5">
        <f t="shared" si="0"/>
        <v>25</v>
      </c>
      <c r="G59" s="6">
        <v>25</v>
      </c>
      <c r="H59" s="7">
        <v>0</v>
      </c>
      <c r="I59" s="22">
        <v>47</v>
      </c>
      <c r="J59" s="22">
        <v>0</v>
      </c>
      <c r="K59" s="23">
        <f t="shared" si="1"/>
        <v>72</v>
      </c>
      <c r="L59" s="8">
        <v>13</v>
      </c>
      <c r="M59" s="9">
        <v>0</v>
      </c>
      <c r="N59" s="9">
        <v>12</v>
      </c>
      <c r="O59" s="10" t="s">
        <v>78</v>
      </c>
      <c r="P59" s="8">
        <v>11</v>
      </c>
      <c r="Q59" s="9">
        <v>0</v>
      </c>
      <c r="R59" s="9">
        <v>13</v>
      </c>
      <c r="S59" s="9">
        <v>0</v>
      </c>
      <c r="T59" s="24">
        <f t="shared" si="2"/>
        <v>24</v>
      </c>
      <c r="U59" s="25">
        <f t="shared" si="3"/>
        <v>1</v>
      </c>
      <c r="V59" s="36">
        <f t="shared" si="4"/>
        <v>0.96</v>
      </c>
    </row>
    <row r="60" spans="1:22" x14ac:dyDescent="0.3">
      <c r="A60" s="51" t="s">
        <v>50</v>
      </c>
      <c r="B60" s="3">
        <v>13</v>
      </c>
      <c r="C60" s="4">
        <v>2</v>
      </c>
      <c r="D60" s="4">
        <v>13</v>
      </c>
      <c r="E60" s="4">
        <v>2</v>
      </c>
      <c r="F60" s="5">
        <f t="shared" si="0"/>
        <v>30</v>
      </c>
      <c r="G60" s="6">
        <v>62</v>
      </c>
      <c r="H60" s="7">
        <v>0</v>
      </c>
      <c r="I60" s="22">
        <v>143</v>
      </c>
      <c r="J60" s="22">
        <v>0</v>
      </c>
      <c r="K60" s="23">
        <f t="shared" si="1"/>
        <v>205</v>
      </c>
      <c r="L60" s="8">
        <v>15</v>
      </c>
      <c r="M60" s="9">
        <v>0</v>
      </c>
      <c r="N60" s="9">
        <v>16</v>
      </c>
      <c r="O60" s="10" t="s">
        <v>78</v>
      </c>
      <c r="P60" s="8">
        <v>9</v>
      </c>
      <c r="Q60" s="9">
        <v>0</v>
      </c>
      <c r="R60" s="9">
        <v>11</v>
      </c>
      <c r="S60" s="9">
        <v>0</v>
      </c>
      <c r="T60" s="24">
        <f t="shared" si="2"/>
        <v>20</v>
      </c>
      <c r="U60" s="25">
        <f t="shared" si="3"/>
        <v>10</v>
      </c>
      <c r="V60" s="36">
        <f t="shared" si="4"/>
        <v>0.66666666666666663</v>
      </c>
    </row>
    <row r="61" spans="1:22" x14ac:dyDescent="0.3">
      <c r="A61" s="51" t="s">
        <v>51</v>
      </c>
      <c r="B61" s="3">
        <v>2</v>
      </c>
      <c r="C61" s="4">
        <v>0</v>
      </c>
      <c r="D61" s="4">
        <v>2</v>
      </c>
      <c r="E61" s="4">
        <v>0</v>
      </c>
      <c r="F61" s="5">
        <f t="shared" si="0"/>
        <v>4</v>
      </c>
      <c r="G61" s="6">
        <v>1</v>
      </c>
      <c r="H61" s="7">
        <v>0</v>
      </c>
      <c r="I61" s="22">
        <v>0</v>
      </c>
      <c r="J61" s="22">
        <v>0</v>
      </c>
      <c r="K61" s="23">
        <f t="shared" si="1"/>
        <v>1</v>
      </c>
      <c r="L61" s="8">
        <v>0</v>
      </c>
      <c r="M61" s="9">
        <v>0</v>
      </c>
      <c r="N61" s="10" t="s">
        <v>78</v>
      </c>
      <c r="O61" s="10" t="s">
        <v>78</v>
      </c>
      <c r="P61" s="9">
        <v>0</v>
      </c>
      <c r="Q61" s="9">
        <v>0</v>
      </c>
      <c r="R61" s="9">
        <v>0</v>
      </c>
      <c r="S61" s="9">
        <v>0</v>
      </c>
      <c r="T61" s="24">
        <f t="shared" si="2"/>
        <v>0</v>
      </c>
      <c r="U61" s="25">
        <f t="shared" si="3"/>
        <v>4</v>
      </c>
      <c r="V61" s="36">
        <f t="shared" si="4"/>
        <v>0</v>
      </c>
    </row>
    <row r="62" spans="1:22" x14ac:dyDescent="0.3">
      <c r="A62" s="51" t="s">
        <v>52</v>
      </c>
      <c r="B62" s="3">
        <v>2</v>
      </c>
      <c r="C62" s="4">
        <v>2</v>
      </c>
      <c r="D62" s="4">
        <v>10</v>
      </c>
      <c r="E62" s="4">
        <v>0</v>
      </c>
      <c r="F62" s="5">
        <f t="shared" si="0"/>
        <v>14</v>
      </c>
      <c r="G62" s="6">
        <v>11</v>
      </c>
      <c r="H62" s="7">
        <v>0</v>
      </c>
      <c r="I62" s="22">
        <v>46</v>
      </c>
      <c r="J62" s="22">
        <v>0</v>
      </c>
      <c r="K62" s="23">
        <f t="shared" si="1"/>
        <v>57</v>
      </c>
      <c r="L62" s="8">
        <v>4</v>
      </c>
      <c r="M62" s="9">
        <v>0</v>
      </c>
      <c r="N62" s="9">
        <v>10</v>
      </c>
      <c r="O62" s="10" t="s">
        <v>78</v>
      </c>
      <c r="P62" s="8">
        <v>4</v>
      </c>
      <c r="Q62" s="9">
        <v>0</v>
      </c>
      <c r="R62" s="9">
        <v>10</v>
      </c>
      <c r="S62" s="9">
        <v>0</v>
      </c>
      <c r="T62" s="24">
        <f t="shared" si="2"/>
        <v>14</v>
      </c>
      <c r="U62" s="25">
        <f t="shared" si="3"/>
        <v>0</v>
      </c>
      <c r="V62" s="36">
        <f t="shared" si="4"/>
        <v>1</v>
      </c>
    </row>
    <row r="63" spans="1:22" x14ac:dyDescent="0.3">
      <c r="A63" s="51" t="s">
        <v>53</v>
      </c>
      <c r="B63" s="3">
        <v>4</v>
      </c>
      <c r="C63" s="4">
        <v>0</v>
      </c>
      <c r="D63" s="4">
        <v>4</v>
      </c>
      <c r="E63" s="4">
        <v>0</v>
      </c>
      <c r="F63" s="5">
        <f t="shared" si="0"/>
        <v>8</v>
      </c>
      <c r="G63" s="6">
        <v>10</v>
      </c>
      <c r="H63" s="7">
        <v>0</v>
      </c>
      <c r="I63" s="22">
        <v>8</v>
      </c>
      <c r="J63" s="22">
        <v>0</v>
      </c>
      <c r="K63" s="23">
        <f t="shared" si="1"/>
        <v>18</v>
      </c>
      <c r="L63" s="8">
        <v>4</v>
      </c>
      <c r="M63" s="9">
        <v>0</v>
      </c>
      <c r="N63" s="9">
        <v>4</v>
      </c>
      <c r="O63" s="10" t="s">
        <v>78</v>
      </c>
      <c r="P63" s="8">
        <v>3</v>
      </c>
      <c r="Q63" s="9">
        <v>0</v>
      </c>
      <c r="R63" s="9">
        <v>4</v>
      </c>
      <c r="S63" s="9">
        <v>0</v>
      </c>
      <c r="T63" s="24">
        <f t="shared" si="2"/>
        <v>7</v>
      </c>
      <c r="U63" s="25">
        <f t="shared" si="3"/>
        <v>1</v>
      </c>
      <c r="V63" s="36">
        <f t="shared" si="4"/>
        <v>0.875</v>
      </c>
    </row>
    <row r="64" spans="1:22" s="50" customFormat="1" ht="12" thickBot="1" x14ac:dyDescent="0.35">
      <c r="A64" s="38" t="s">
        <v>58</v>
      </c>
      <c r="B64" s="39">
        <f t="shared" ref="B64:H64" si="8">SUM(B5:B63)</f>
        <v>602</v>
      </c>
      <c r="C64" s="40">
        <f t="shared" si="8"/>
        <v>12</v>
      </c>
      <c r="D64" s="40">
        <f t="shared" si="8"/>
        <v>893</v>
      </c>
      <c r="E64" s="40">
        <f t="shared" si="8"/>
        <v>43</v>
      </c>
      <c r="F64" s="41">
        <f t="shared" si="8"/>
        <v>1550</v>
      </c>
      <c r="G64" s="42">
        <f t="shared" si="8"/>
        <v>2662</v>
      </c>
      <c r="H64" s="43">
        <f t="shared" si="8"/>
        <v>2</v>
      </c>
      <c r="I64" s="43">
        <f t="shared" ref="I64:Q64" si="9">SUM(I5:I63)</f>
        <v>6217</v>
      </c>
      <c r="J64" s="43">
        <f t="shared" si="9"/>
        <v>24</v>
      </c>
      <c r="K64" s="44">
        <f t="shared" si="9"/>
        <v>8905</v>
      </c>
      <c r="L64" s="45">
        <f t="shared" si="9"/>
        <v>601</v>
      </c>
      <c r="M64" s="46">
        <f t="shared" si="9"/>
        <v>1</v>
      </c>
      <c r="N64" s="46">
        <f t="shared" si="9"/>
        <v>991</v>
      </c>
      <c r="O64" s="47">
        <f t="shared" si="9"/>
        <v>8</v>
      </c>
      <c r="P64" s="45">
        <f t="shared" si="9"/>
        <v>425</v>
      </c>
      <c r="Q64" s="45">
        <f t="shared" si="9"/>
        <v>1</v>
      </c>
      <c r="R64" s="46">
        <f>SUM(R5:R63)</f>
        <v>1021</v>
      </c>
      <c r="S64" s="46">
        <f>SUM(S5:S63)</f>
        <v>7</v>
      </c>
      <c r="T64" s="47">
        <f t="shared" si="2"/>
        <v>1454</v>
      </c>
      <c r="U64" s="48">
        <f t="shared" si="3"/>
        <v>96</v>
      </c>
      <c r="V64" s="49">
        <f t="shared" si="4"/>
        <v>0.9380645161290323</v>
      </c>
    </row>
    <row r="65" spans="2:22" s="1" customFormat="1" ht="14.4" thickTop="1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37"/>
    </row>
  </sheetData>
  <mergeCells count="19">
    <mergeCell ref="G3:H3"/>
    <mergeCell ref="I3:J3"/>
    <mergeCell ref="K3:K4"/>
    <mergeCell ref="L2:O2"/>
    <mergeCell ref="L3:M3"/>
    <mergeCell ref="N3:O3"/>
    <mergeCell ref="A1:V1"/>
    <mergeCell ref="A2:A4"/>
    <mergeCell ref="P2:T2"/>
    <mergeCell ref="U2:U4"/>
    <mergeCell ref="V2:V4"/>
    <mergeCell ref="P3:Q3"/>
    <mergeCell ref="R3:S3"/>
    <mergeCell ref="T3:T4"/>
    <mergeCell ref="B2:F2"/>
    <mergeCell ref="B3:C3"/>
    <mergeCell ref="D3:E3"/>
    <mergeCell ref="F3:F4"/>
    <mergeCell ref="G2:K2"/>
  </mergeCells>
  <phoneticPr fontId="18" type="noConversion"/>
  <printOptions horizontalCentered="1"/>
  <pageMargins left="0.35433070866141736" right="0.35433070866141736" top="0.59055118110236227" bottom="0.59055118110236227" header="0.51181102362204722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103-碩士班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公私立大學增設調整系所組及招生名額總量管制系統</dc:title>
  <dc:creator>user</dc:creator>
  <cp:lastModifiedBy>user</cp:lastModifiedBy>
  <cp:lastPrinted>2014-09-17T02:44:20Z</cp:lastPrinted>
  <dcterms:created xsi:type="dcterms:W3CDTF">2013-06-18T03:28:23Z</dcterms:created>
  <dcterms:modified xsi:type="dcterms:W3CDTF">2014-09-24T08:28:02Z</dcterms:modified>
</cp:coreProperties>
</file>