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tabRatio="733" activeTab="0"/>
  </bookViews>
  <sheets>
    <sheet name="97全學年大學部" sheetId="1" r:id="rId1"/>
    <sheet name="97全學年碩士班" sheetId="2" r:id="rId2"/>
    <sheet name="97全學年博士班" sheetId="3" r:id="rId3"/>
    <sheet name="98全學年碩專班" sheetId="4" r:id="rId4"/>
  </sheets>
  <definedNames>
    <definedName name="_xlnm.Print_Titles" localSheetId="0">'97全學年大學部'!$2:$3</definedName>
    <definedName name="_xlnm.Print_Titles" localSheetId="2">'97全學年博士班'!$2:$3</definedName>
  </definedNames>
  <calcPr fullCalcOnLoad="1"/>
</workbook>
</file>

<file path=xl/sharedStrings.xml><?xml version="1.0" encoding="utf-8"?>
<sst xmlns="http://schemas.openxmlformats.org/spreadsheetml/2006/main" count="325" uniqueCount="254">
  <si>
    <t>院別</t>
  </si>
  <si>
    <t>開課單位</t>
  </si>
  <si>
    <t>備    註</t>
  </si>
  <si>
    <t>必修</t>
  </si>
  <si>
    <t>選修</t>
  </si>
  <si>
    <t>校合計</t>
  </si>
  <si>
    <t>C10</t>
  </si>
  <si>
    <t>C20</t>
  </si>
  <si>
    <t>C70</t>
  </si>
  <si>
    <t>C90</t>
  </si>
  <si>
    <t>C30</t>
  </si>
  <si>
    <t>C50</t>
  </si>
  <si>
    <t>C60</t>
  </si>
  <si>
    <t>C80</t>
  </si>
  <si>
    <t xml:space="preserve"> </t>
  </si>
  <si>
    <t>T類:課程組成C(台下指導)</t>
  </si>
  <si>
    <t>附件一</t>
  </si>
  <si>
    <t>文學院合計</t>
  </si>
  <si>
    <t>文學院</t>
  </si>
  <si>
    <t>管理學院</t>
  </si>
  <si>
    <t>管理學院合計</t>
  </si>
  <si>
    <t>農資學院</t>
  </si>
  <si>
    <t>農資院合計</t>
  </si>
  <si>
    <t>理學院</t>
  </si>
  <si>
    <t>理學院合計</t>
  </si>
  <si>
    <t>工學院</t>
  </si>
  <si>
    <t>法政學院</t>
  </si>
  <si>
    <t>工學院合計</t>
  </si>
  <si>
    <t>法政學院合計</t>
  </si>
  <si>
    <t>生科學院</t>
  </si>
  <si>
    <t>生科學院合計</t>
  </si>
  <si>
    <t>獸醫學院</t>
  </si>
  <si>
    <t>獸醫學院合計</t>
  </si>
  <si>
    <t>T類課程占開課數比例%</t>
  </si>
  <si>
    <t>開設科目數備註</t>
  </si>
  <si>
    <t>每科目平均選課人數(選課人數/總科目數)</t>
  </si>
  <si>
    <t>C10</t>
  </si>
  <si>
    <t>C95 語言中心</t>
  </si>
  <si>
    <t>C20</t>
  </si>
  <si>
    <t>C90</t>
  </si>
  <si>
    <t>D11 中文博</t>
  </si>
  <si>
    <t>D13 歷史博</t>
  </si>
  <si>
    <t>院合計</t>
  </si>
  <si>
    <t>D21 財金博</t>
  </si>
  <si>
    <t>D23 企管博</t>
  </si>
  <si>
    <t>D26 科管博</t>
  </si>
  <si>
    <t>D31 農藝博</t>
  </si>
  <si>
    <t>D32 園藝博</t>
  </si>
  <si>
    <t>D33 森林博</t>
  </si>
  <si>
    <t>D34 應經博</t>
  </si>
  <si>
    <t>D35 植病博</t>
  </si>
  <si>
    <t>D36 昆蟲博</t>
  </si>
  <si>
    <t>D39 土壤博</t>
  </si>
  <si>
    <t>D40 生機博</t>
  </si>
  <si>
    <t>D41 生技博</t>
  </si>
  <si>
    <t>D42 水保博</t>
  </si>
  <si>
    <t>D43 食生博</t>
  </si>
  <si>
    <t>D51 化學博</t>
  </si>
  <si>
    <t>D53 應數博</t>
  </si>
  <si>
    <t>D54 物理博</t>
  </si>
  <si>
    <t>D56 資工博</t>
  </si>
  <si>
    <t>D61 機械博</t>
  </si>
  <si>
    <t>D63 環工博</t>
  </si>
  <si>
    <t>D64 電機博</t>
  </si>
  <si>
    <t>D65 化工博</t>
  </si>
  <si>
    <t>D66 材料博</t>
  </si>
  <si>
    <t>D22 國政博</t>
  </si>
  <si>
    <t>D52 生命博</t>
  </si>
  <si>
    <t>D55 分生博</t>
  </si>
  <si>
    <t>D58 生化博</t>
  </si>
  <si>
    <t>D59 生醫博</t>
  </si>
  <si>
    <t>D38 獸醫博</t>
  </si>
  <si>
    <t>D46 微衛博</t>
  </si>
  <si>
    <t>文學院</t>
  </si>
  <si>
    <t>管理學院</t>
  </si>
  <si>
    <t>C50</t>
  </si>
  <si>
    <t>理學院</t>
  </si>
  <si>
    <t>工學院</t>
  </si>
  <si>
    <t>D62 土木博</t>
  </si>
  <si>
    <t>C70法政學院</t>
  </si>
  <si>
    <t>生科學院</t>
  </si>
  <si>
    <t>C10文學院</t>
  </si>
  <si>
    <t>C20管理學院</t>
  </si>
  <si>
    <t>C80生科院</t>
  </si>
  <si>
    <t>U11 中文系學士班</t>
  </si>
  <si>
    <t>U12 外文系學士班</t>
  </si>
  <si>
    <t>U13 歷史系學士班</t>
  </si>
  <si>
    <t>U21 財金系學士班</t>
  </si>
  <si>
    <t>U23 企管系學士班</t>
  </si>
  <si>
    <t>U28 會計系學士班</t>
  </si>
  <si>
    <t>U29 資管系學士班</t>
  </si>
  <si>
    <t>U44 行銷系學士班</t>
  </si>
  <si>
    <t>U30F 景觀學程學士班</t>
  </si>
  <si>
    <t>U30G 生技學程學士班</t>
  </si>
  <si>
    <t>U30H 國農企學程學士班</t>
  </si>
  <si>
    <t>U31 農藝系學士班</t>
  </si>
  <si>
    <t>U32 園藝系學士班</t>
  </si>
  <si>
    <t>U33 森林系學士班</t>
  </si>
  <si>
    <t>U34 應經系學士班</t>
  </si>
  <si>
    <t>U35 植病系學士班</t>
  </si>
  <si>
    <t>U36 昆蟲系學士班</t>
  </si>
  <si>
    <t>U37 動科系學士班</t>
  </si>
  <si>
    <t>U39 土環系學士班</t>
  </si>
  <si>
    <t>U40 生機系學士班</t>
  </si>
  <si>
    <t>U42 水保系學士班</t>
  </si>
  <si>
    <t>U43 食生系學士班</t>
  </si>
  <si>
    <t>U51 化學系學士班</t>
  </si>
  <si>
    <t>U53 應數系學士班</t>
  </si>
  <si>
    <t>U54 物理系學士班</t>
  </si>
  <si>
    <t>U56 資工系學士班</t>
  </si>
  <si>
    <t>U61 機械系學士班</t>
  </si>
  <si>
    <t>U62 土木系學士班</t>
  </si>
  <si>
    <t>U63 環工系學士班</t>
  </si>
  <si>
    <t>U64 電機系學士班</t>
  </si>
  <si>
    <t>U65 化工系學士班</t>
  </si>
  <si>
    <t>U66 材料系學士班</t>
  </si>
  <si>
    <t>U24 法律系學士班</t>
  </si>
  <si>
    <t>U52 生科系學士班</t>
  </si>
  <si>
    <t>U38 獸醫系學士班</t>
  </si>
  <si>
    <t>C90獸醫學院</t>
  </si>
  <si>
    <t>C70法政學院</t>
  </si>
  <si>
    <t>C60工學院</t>
  </si>
  <si>
    <t>C50理學院</t>
  </si>
  <si>
    <t>C30農資院</t>
  </si>
  <si>
    <t>D37 動科博</t>
  </si>
  <si>
    <t>D67 精密博</t>
  </si>
  <si>
    <t>D47 獸病博</t>
  </si>
  <si>
    <t>1011英語授課科目</t>
  </si>
  <si>
    <t>1011英語授課學分數</t>
  </si>
  <si>
    <t>G11 中文系碩士班</t>
  </si>
  <si>
    <t>G12 外文系碩士班</t>
  </si>
  <si>
    <t>G13 歷史系碩士班</t>
  </si>
  <si>
    <t>G14 圖資所碩士班</t>
  </si>
  <si>
    <t>G15 台文所碩士班</t>
  </si>
  <si>
    <t>G21 財金系碩士班</t>
  </si>
  <si>
    <t>G23 企管系碩士班</t>
  </si>
  <si>
    <t>G26 科管所碩士班</t>
  </si>
  <si>
    <t>G28 會計系碩士班</t>
  </si>
  <si>
    <t>G29 資管系碩士班</t>
  </si>
  <si>
    <t>G44 行銷系碩士班</t>
  </si>
  <si>
    <t>G81 運健所碩士班</t>
  </si>
  <si>
    <t>G30F 景觀學程碩士班</t>
  </si>
  <si>
    <t>G30G 國農所碩士班</t>
  </si>
  <si>
    <t>G31 農藝系碩士班</t>
  </si>
  <si>
    <t>G32 園藝系碩士班</t>
  </si>
  <si>
    <t>G33 森林系碩士班</t>
  </si>
  <si>
    <t>G34 應經系碩士班</t>
  </si>
  <si>
    <t>G35 植病系碩士班</t>
  </si>
  <si>
    <t>G36 昆蟲系碩士班</t>
  </si>
  <si>
    <t>G37 動科系碩士班</t>
  </si>
  <si>
    <t>G39 土壤系碩士班</t>
  </si>
  <si>
    <t>G40 生機系碩士班</t>
  </si>
  <si>
    <t>G41 生技所碩士班</t>
  </si>
  <si>
    <t>G42 水保系碩士班</t>
  </si>
  <si>
    <t>G43 食生系碩士班</t>
  </si>
  <si>
    <t>G45 生管所碩士班</t>
  </si>
  <si>
    <t>G17 奈米所碩士班</t>
  </si>
  <si>
    <t>G18 統計所碩士班</t>
  </si>
  <si>
    <t>G51 化學系碩士班</t>
  </si>
  <si>
    <t>G53 應數系碩士班</t>
  </si>
  <si>
    <t>G54 物理系碩士班</t>
  </si>
  <si>
    <t>G61 機械系碩士班</t>
  </si>
  <si>
    <t>G62 土木系碩士班</t>
  </si>
  <si>
    <t>G63 環工系碩士班</t>
  </si>
  <si>
    <t>G64 電機系碩士班</t>
  </si>
  <si>
    <t>G65 化工系碩士班</t>
  </si>
  <si>
    <t>G66 材料系碩士班</t>
  </si>
  <si>
    <t>G67 精密所碩士班</t>
  </si>
  <si>
    <t>G68 醫工所碩士班</t>
  </si>
  <si>
    <t>G93 通訊所碩士班</t>
  </si>
  <si>
    <t>G94 光電所碩士班</t>
  </si>
  <si>
    <t>G22 國政所碩士班</t>
  </si>
  <si>
    <t>G24 法律系碩士班</t>
  </si>
  <si>
    <t>G82 教研所碩士班</t>
  </si>
  <si>
    <t>G91 國務所碩士班</t>
  </si>
  <si>
    <t>G19 基資所碩士班</t>
  </si>
  <si>
    <t>G52 生科系碩士班</t>
  </si>
  <si>
    <t>G55 分生所碩士班</t>
  </si>
  <si>
    <t>G58 生化所碩士班</t>
  </si>
  <si>
    <t>G59 生醫所碩士班</t>
  </si>
  <si>
    <t>G38 獸醫系碩士班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</si>
  <si>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</si>
  <si>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C01</t>
  </si>
  <si>
    <t>D01F組醫博</t>
  </si>
  <si>
    <t>D01G微基博</t>
  </si>
  <si>
    <t>D01H醫技博</t>
  </si>
  <si>
    <t>T類(台下指導課程)含必選修</t>
  </si>
  <si>
    <t>合計</t>
  </si>
  <si>
    <t>開設科目數備註</t>
  </si>
  <si>
    <t>每科目平均選課人數(選課人數/總科目數)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</si>
  <si>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</si>
  <si>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T類(台下指導課程)含必選修</t>
  </si>
  <si>
    <t>T類課程占開課數比例%</t>
  </si>
  <si>
    <t>校合計</t>
  </si>
  <si>
    <r>
      <t>C10</t>
    </r>
    <r>
      <rPr>
        <sz val="12"/>
        <rFont val="細明體"/>
        <family val="3"/>
      </rPr>
      <t>文學院</t>
    </r>
  </si>
  <si>
    <t>W11 中國文學系碩士在職專班</t>
  </si>
  <si>
    <t>W13 歷史學系碩士在職專班</t>
  </si>
  <si>
    <t>W15 台灣文學與跨國文化研究所教師碩士在職專班</t>
  </si>
  <si>
    <r>
      <t>C20</t>
    </r>
    <r>
      <rPr>
        <sz val="12"/>
        <rFont val="細明體"/>
        <family val="3"/>
      </rPr>
      <t>管理學院</t>
    </r>
  </si>
  <si>
    <t>W27 高階經理人碩士在職專班</t>
  </si>
  <si>
    <t>W274 高階經理人碩士在職專班兩岸台商組</t>
  </si>
  <si>
    <t>W276 高階經理人中科碩士在職專班事業經營組</t>
  </si>
  <si>
    <t>W29 資訊管理學系碩士在職專班</t>
  </si>
  <si>
    <t>W299 資訊管理學系中等學校教師在職進修資訊管理碩士學位班</t>
  </si>
  <si>
    <t>W44 行銷學系碩士在職專班</t>
  </si>
  <si>
    <r>
      <t>C30</t>
    </r>
    <r>
      <rPr>
        <sz val="12"/>
        <rFont val="細明體"/>
        <family val="3"/>
      </rPr>
      <t>農資學院</t>
    </r>
  </si>
  <si>
    <t>W34 應用經濟學系碩士在職專班</t>
  </si>
  <si>
    <t>W42 水土保持學系碩士在職專班</t>
  </si>
  <si>
    <t>W43 食品暨應用生物科技學系碩士在職專班</t>
  </si>
  <si>
    <t>W85 農業企業經營管理碩士在職專班</t>
  </si>
  <si>
    <r>
      <t>C50</t>
    </r>
    <r>
      <rPr>
        <sz val="12"/>
        <rFont val="細明體"/>
        <family val="3"/>
      </rPr>
      <t>理學院</t>
    </r>
  </si>
  <si>
    <t>W539 應用數學系中等學校教師在職進修數學教學碩士學位班</t>
  </si>
  <si>
    <t>W546 物理學系（奈米電子與光電能源）中科碩士在職專班</t>
  </si>
  <si>
    <t>W56 資訊科學與工程學系碩士在職專班</t>
  </si>
  <si>
    <t>W566 資訊科學與工程學系中科碩士在職專班</t>
  </si>
  <si>
    <r>
      <t>C60</t>
    </r>
    <r>
      <rPr>
        <sz val="12"/>
        <rFont val="細明體"/>
        <family val="3"/>
      </rPr>
      <t>工學院</t>
    </r>
  </si>
  <si>
    <t>W61 機械工程學系碩士在職專班</t>
  </si>
  <si>
    <t>W62 土木工程學系碩士在職專班</t>
  </si>
  <si>
    <t>W63 環境工程學系碩士在職專班</t>
  </si>
  <si>
    <t>W64 電機工程學系碩士在職專班</t>
  </si>
  <si>
    <t>W65 化學工程學系碩士在職專班</t>
  </si>
  <si>
    <t>W656 化學工程學系中科碩士在職專班</t>
  </si>
  <si>
    <t>W66 材料科學與工程學系碩士在職專班</t>
  </si>
  <si>
    <t>W676 精密工程研究所中科碩士在職專班</t>
  </si>
  <si>
    <t>W946 光電工程研究所中科碩士在職專班</t>
  </si>
  <si>
    <r>
      <t>C70</t>
    </r>
    <r>
      <rPr>
        <sz val="12"/>
        <rFont val="細明體"/>
        <family val="3"/>
      </rPr>
      <t>法政學院</t>
    </r>
  </si>
  <si>
    <t>W22 國際政治研究所碩士在職專班</t>
  </si>
  <si>
    <t>W24 法律學系碩士在職專班</t>
  </si>
  <si>
    <t>W91 國家政策與公共事務研究所碩士在職專班</t>
  </si>
  <si>
    <r>
      <t>C80</t>
    </r>
    <r>
      <rPr>
        <sz val="12"/>
        <rFont val="細明體"/>
        <family val="3"/>
      </rPr>
      <t>生科學院</t>
    </r>
  </si>
  <si>
    <t>W52 生命科學院碩士在職專班</t>
  </si>
  <si>
    <t>C20管院</t>
  </si>
  <si>
    <t>其他</t>
  </si>
  <si>
    <t>C98通識</t>
  </si>
  <si>
    <t>M25師培</t>
  </si>
  <si>
    <t>M30學務</t>
  </si>
  <si>
    <t>M33體育</t>
  </si>
  <si>
    <t>M39教官</t>
  </si>
  <si>
    <t>C97生科中心</t>
  </si>
  <si>
    <t>其他合計</t>
  </si>
  <si>
    <t>U60F學士言太陽能光電</t>
  </si>
  <si>
    <r>
      <t>98</t>
    </r>
    <r>
      <rPr>
        <b/>
        <sz val="8"/>
        <rFont val="細明體"/>
        <family val="3"/>
      </rPr>
      <t>全學年開設科目數總計</t>
    </r>
  </si>
  <si>
    <r>
      <t>98</t>
    </r>
    <r>
      <rPr>
        <b/>
        <sz val="8"/>
        <rFont val="細明體"/>
        <family val="3"/>
      </rPr>
      <t>全學年選課人數</t>
    </r>
  </si>
  <si>
    <t>97全學年開設科目數總計</t>
  </si>
  <si>
    <t>97全學年選課人數</t>
  </si>
  <si>
    <t>G261科技管理研究所電子商務碩士班</t>
  </si>
  <si>
    <t>G84科技法律研究所碩士班</t>
  </si>
  <si>
    <t>G16 物理學系生物物理學碩士班</t>
  </si>
  <si>
    <t>G56 資工系碩士班</t>
  </si>
  <si>
    <t>G83 資訊網路與多媒體研究所碩士班</t>
  </si>
  <si>
    <t>G92生物醫學研究所碩士班</t>
  </si>
  <si>
    <t>G46 獸病所碩士班</t>
  </si>
  <si>
    <t>G45 微衛所碩士班</t>
  </si>
  <si>
    <t>G49 微生物暨公共衛生學研究所碩士班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</si>
</sst>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E+00"/>
    <numFmt numFmtId="178" formatCode="0.00_ "/>
    <numFmt numFmtId="179" formatCode="0_ "/>
    <numFmt numFmtId="180" formatCode="#,##0_);[Red]\(#,##0\)"/>
    <numFmt numFmtId="181" formatCode="#,##0.0_);[Red]\(#,##0.0\)"/>
    <numFmt numFmtId="182" formatCode="0.0_);[Red]\(0.0\)"/>
    <numFmt numFmtId="183" formatCode="#,##0_ "/>
    <numFmt numFmtId="184" formatCode="#,##0.0_ "/>
    <numFmt numFmtId="185" formatCode="0.0000000000_ 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);[Red]\(0\)"/>
    <numFmt numFmtId="194" formatCode="0.00_);\(0.0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5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8"/>
      <name val="新細明體"/>
      <family val="1"/>
    </font>
    <font>
      <sz val="11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8"/>
      <name val="Albany WT TC"/>
      <family val="2"/>
    </font>
    <font>
      <b/>
      <sz val="8"/>
      <name val="細明體"/>
      <family val="3"/>
    </font>
    <font>
      <sz val="12"/>
      <name val="Albany WT TC"/>
      <family val="2"/>
    </font>
    <font>
      <sz val="12"/>
      <name val="Sөũ"/>
      <family val="2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indexed="8"/>
      <name val="Albany WT TC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細明體"/>
      <family val="3"/>
    </font>
    <font>
      <sz val="12"/>
      <color theme="1"/>
      <name val="Albany WT TC"/>
      <family val="2"/>
    </font>
    <font>
      <sz val="12"/>
      <color theme="1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14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0" xfId="0" applyFill="1" applyBorder="1" applyAlignment="1">
      <alignment vertical="top"/>
    </xf>
    <xf numFmtId="0" fontId="2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2" fillId="34" borderId="24" xfId="0" applyFont="1" applyFill="1" applyBorder="1" applyAlignment="1">
      <alignment horizontal="right" vertical="top" wrapText="1"/>
    </xf>
    <xf numFmtId="180" fontId="2" fillId="34" borderId="20" xfId="0" applyNumberFormat="1" applyFont="1" applyFill="1" applyBorder="1" applyAlignment="1">
      <alignment horizontal="right" vertical="top" wrapText="1"/>
    </xf>
    <xf numFmtId="180" fontId="0" fillId="33" borderId="0" xfId="0" applyNumberFormat="1" applyFill="1" applyAlignment="1">
      <alignment horizontal="center" vertical="center"/>
    </xf>
    <xf numFmtId="180" fontId="0" fillId="33" borderId="25" xfId="0" applyNumberFormat="1" applyFill="1" applyBorder="1" applyAlignment="1">
      <alignment horizontal="right" vertical="top" wrapText="1"/>
    </xf>
    <xf numFmtId="180" fontId="0" fillId="33" borderId="26" xfId="0" applyNumberFormat="1" applyFill="1" applyBorder="1" applyAlignment="1">
      <alignment horizontal="right" vertical="top" wrapText="1"/>
    </xf>
    <xf numFmtId="180" fontId="0" fillId="33" borderId="0" xfId="0" applyNumberFormat="1" applyFill="1" applyAlignment="1">
      <alignment vertical="top"/>
    </xf>
    <xf numFmtId="180" fontId="0" fillId="33" borderId="18" xfId="0" applyNumberFormat="1" applyFill="1" applyBorder="1" applyAlignment="1">
      <alignment vertical="top" wrapText="1"/>
    </xf>
    <xf numFmtId="180" fontId="0" fillId="33" borderId="0" xfId="0" applyNumberFormat="1" applyFill="1" applyBorder="1" applyAlignment="1">
      <alignment horizontal="center" vertical="center"/>
    </xf>
    <xf numFmtId="180" fontId="0" fillId="33" borderId="0" xfId="0" applyNumberFormat="1" applyFill="1" applyAlignment="1">
      <alignment vertical="center"/>
    </xf>
    <xf numFmtId="180" fontId="0" fillId="33" borderId="27" xfId="0" applyNumberFormat="1" applyFill="1" applyBorder="1" applyAlignment="1">
      <alignment horizontal="right" vertical="top" wrapText="1"/>
    </xf>
    <xf numFmtId="181" fontId="0" fillId="33" borderId="0" xfId="0" applyNumberFormat="1" applyFill="1" applyAlignment="1">
      <alignment horizontal="center" vertical="center"/>
    </xf>
    <xf numFmtId="181" fontId="0" fillId="33" borderId="0" xfId="0" applyNumberFormat="1" applyFill="1" applyBorder="1" applyAlignment="1">
      <alignment horizontal="center" vertical="center"/>
    </xf>
    <xf numFmtId="180" fontId="0" fillId="33" borderId="0" xfId="0" applyNumberFormat="1" applyFill="1" applyBorder="1" applyAlignment="1">
      <alignment vertical="center"/>
    </xf>
    <xf numFmtId="180" fontId="0" fillId="33" borderId="0" xfId="0" applyNumberFormat="1" applyFill="1" applyBorder="1" applyAlignment="1">
      <alignment vertical="center" wrapText="1"/>
    </xf>
    <xf numFmtId="180" fontId="0" fillId="33" borderId="0" xfId="0" applyNumberFormat="1" applyFill="1" applyBorder="1" applyAlignment="1">
      <alignment horizontal="center" vertical="center" wrapText="1"/>
    </xf>
    <xf numFmtId="180" fontId="0" fillId="33" borderId="28" xfId="0" applyNumberFormat="1" applyFill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/>
    </xf>
    <xf numFmtId="180" fontId="2" fillId="35" borderId="20" xfId="0" applyNumberFormat="1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vertical="top" wrapText="1"/>
    </xf>
    <xf numFmtId="0" fontId="2" fillId="35" borderId="24" xfId="0" applyFont="1" applyFill="1" applyBorder="1" applyAlignment="1">
      <alignment horizontal="right" vertical="center" wrapText="1"/>
    </xf>
    <xf numFmtId="180" fontId="2" fillId="34" borderId="19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180" fontId="2" fillId="34" borderId="18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top" wrapText="1"/>
    </xf>
    <xf numFmtId="181" fontId="0" fillId="33" borderId="0" xfId="0" applyNumberFormat="1" applyFill="1" applyAlignment="1">
      <alignment vertical="top"/>
    </xf>
    <xf numFmtId="181" fontId="0" fillId="33" borderId="0" xfId="0" applyNumberForma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180" fontId="2" fillId="34" borderId="11" xfId="0" applyNumberFormat="1" applyFont="1" applyFill="1" applyBorder="1" applyAlignment="1">
      <alignment horizontal="right" vertical="top" wrapText="1"/>
    </xf>
    <xf numFmtId="180" fontId="2" fillId="34" borderId="24" xfId="0" applyNumberFormat="1" applyFont="1" applyFill="1" applyBorder="1" applyAlignment="1">
      <alignment horizontal="right" vertical="top" wrapText="1"/>
    </xf>
    <xf numFmtId="180" fontId="2" fillId="34" borderId="20" xfId="0" applyNumberFormat="1" applyFont="1" applyFill="1" applyBorder="1" applyAlignment="1">
      <alignment horizontal="right" vertical="center" wrapText="1"/>
    </xf>
    <xf numFmtId="180" fontId="2" fillId="35" borderId="24" xfId="0" applyNumberFormat="1" applyFont="1" applyFill="1" applyBorder="1" applyAlignment="1">
      <alignment horizontal="right" vertical="center" wrapText="1"/>
    </xf>
    <xf numFmtId="180" fontId="0" fillId="33" borderId="33" xfId="0" applyNumberFormat="1" applyFill="1" applyBorder="1" applyAlignment="1">
      <alignment horizontal="right" vertical="top" wrapText="1"/>
    </xf>
    <xf numFmtId="180" fontId="0" fillId="33" borderId="34" xfId="0" applyNumberFormat="1" applyFill="1" applyBorder="1" applyAlignment="1">
      <alignment horizontal="right" vertical="top" wrapText="1"/>
    </xf>
    <xf numFmtId="180" fontId="0" fillId="33" borderId="17" xfId="0" applyNumberFormat="1" applyFont="1" applyFill="1" applyBorder="1" applyAlignment="1">
      <alignment horizontal="right" vertical="top" wrapText="1"/>
    </xf>
    <xf numFmtId="180" fontId="0" fillId="0" borderId="17" xfId="0" applyNumberFormat="1" applyFont="1" applyFill="1" applyBorder="1" applyAlignment="1">
      <alignment horizontal="right" vertical="center" wrapText="1"/>
    </xf>
    <xf numFmtId="180" fontId="0" fillId="33" borderId="18" xfId="0" applyNumberFormat="1" applyFont="1" applyFill="1" applyBorder="1" applyAlignment="1">
      <alignment horizontal="right" vertical="top" wrapText="1"/>
    </xf>
    <xf numFmtId="180" fontId="0" fillId="0" borderId="18" xfId="0" applyNumberFormat="1" applyFont="1" applyFill="1" applyBorder="1" applyAlignment="1">
      <alignment horizontal="right" vertical="center" wrapText="1"/>
    </xf>
    <xf numFmtId="180" fontId="0" fillId="33" borderId="19" xfId="0" applyNumberFormat="1" applyFont="1" applyFill="1" applyBorder="1" applyAlignment="1">
      <alignment horizontal="right" vertical="top" wrapText="1"/>
    </xf>
    <xf numFmtId="180" fontId="0" fillId="0" borderId="19" xfId="0" applyNumberFormat="1" applyFont="1" applyFill="1" applyBorder="1" applyAlignment="1">
      <alignment horizontal="right" vertical="center" wrapText="1"/>
    </xf>
    <xf numFmtId="180" fontId="0" fillId="33" borderId="13" xfId="0" applyNumberFormat="1" applyFont="1" applyFill="1" applyBorder="1" applyAlignment="1">
      <alignment horizontal="right" vertical="top" wrapText="1"/>
    </xf>
    <xf numFmtId="180" fontId="0" fillId="33" borderId="11" xfId="0" applyNumberFormat="1" applyFont="1" applyFill="1" applyBorder="1" applyAlignment="1">
      <alignment horizontal="right" vertical="top" wrapText="1"/>
    </xf>
    <xf numFmtId="180" fontId="2" fillId="34" borderId="24" xfId="0" applyNumberFormat="1" applyFont="1" applyFill="1" applyBorder="1" applyAlignment="1">
      <alignment horizontal="right" vertical="center" wrapText="1"/>
    </xf>
    <xf numFmtId="180" fontId="0" fillId="33" borderId="35" xfId="0" applyNumberForma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/>
    </xf>
    <xf numFmtId="180" fontId="0" fillId="33" borderId="14" xfId="0" applyNumberFormat="1" applyFill="1" applyBorder="1" applyAlignment="1">
      <alignment vertical="top" wrapText="1"/>
    </xf>
    <xf numFmtId="180" fontId="0" fillId="33" borderId="14" xfId="0" applyNumberForma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180" fontId="0" fillId="33" borderId="17" xfId="0" applyNumberFormat="1" applyFill="1" applyBorder="1" applyAlignment="1">
      <alignment horizontal="right" vertical="top" wrapText="1"/>
    </xf>
    <xf numFmtId="180" fontId="0" fillId="33" borderId="18" xfId="0" applyNumberFormat="1" applyFill="1" applyBorder="1" applyAlignment="1">
      <alignment horizontal="right" vertical="top" wrapText="1"/>
    </xf>
    <xf numFmtId="180" fontId="0" fillId="33" borderId="19" xfId="0" applyNumberFormat="1" applyFill="1" applyBorder="1" applyAlignment="1">
      <alignment horizontal="right" vertical="top" wrapText="1"/>
    </xf>
    <xf numFmtId="180" fontId="0" fillId="33" borderId="17" xfId="0" applyNumberFormat="1" applyFill="1" applyBorder="1" applyAlignment="1">
      <alignment horizontal="center" vertical="top" wrapText="1"/>
    </xf>
    <xf numFmtId="180" fontId="7" fillId="33" borderId="19" xfId="0" applyNumberFormat="1" applyFont="1" applyFill="1" applyBorder="1" applyAlignment="1">
      <alignment horizontal="center" vertical="top" wrapText="1"/>
    </xf>
    <xf numFmtId="180" fontId="0" fillId="33" borderId="20" xfId="0" applyNumberForma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right" vertical="center" wrapText="1"/>
    </xf>
    <xf numFmtId="180" fontId="2" fillId="35" borderId="21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vertical="center" wrapText="1"/>
    </xf>
    <xf numFmtId="0" fontId="0" fillId="33" borderId="36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right" vertical="top" wrapText="1"/>
    </xf>
    <xf numFmtId="0" fontId="0" fillId="33" borderId="30" xfId="0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right" vertical="top" wrapText="1"/>
    </xf>
    <xf numFmtId="180" fontId="0" fillId="33" borderId="40" xfId="0" applyNumberFormat="1" applyFill="1" applyBorder="1" applyAlignment="1">
      <alignment horizontal="right" vertical="top" wrapText="1"/>
    </xf>
    <xf numFmtId="0" fontId="0" fillId="34" borderId="11" xfId="0" applyFill="1" applyBorder="1" applyAlignment="1">
      <alignment horizontal="right" vertical="top" wrapText="1"/>
    </xf>
    <xf numFmtId="180" fontId="0" fillId="34" borderId="18" xfId="0" applyNumberFormat="1" applyFill="1" applyBorder="1" applyAlignment="1">
      <alignment horizontal="right" vertical="top" wrapText="1"/>
    </xf>
    <xf numFmtId="0" fontId="0" fillId="33" borderId="17" xfId="0" applyFill="1" applyBorder="1" applyAlignment="1">
      <alignment horizontal="right" vertical="top" wrapText="1"/>
    </xf>
    <xf numFmtId="0" fontId="0" fillId="33" borderId="18" xfId="0" applyFill="1" applyBorder="1" applyAlignment="1">
      <alignment horizontal="right" vertical="top" wrapText="1"/>
    </xf>
    <xf numFmtId="0" fontId="0" fillId="33" borderId="19" xfId="0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 horizontal="right" vertical="center"/>
    </xf>
    <xf numFmtId="180" fontId="0" fillId="33" borderId="0" xfId="0" applyNumberFormat="1" applyFill="1" applyAlignment="1">
      <alignment horizontal="center" vertical="center" wrapText="1"/>
    </xf>
    <xf numFmtId="195" fontId="0" fillId="33" borderId="0" xfId="0" applyNumberFormat="1" applyFill="1" applyAlignment="1">
      <alignment horizontal="center" vertical="center"/>
    </xf>
    <xf numFmtId="195" fontId="0" fillId="33" borderId="0" xfId="0" applyNumberFormat="1" applyFill="1" applyAlignment="1">
      <alignment vertical="center"/>
    </xf>
    <xf numFmtId="195" fontId="0" fillId="33" borderId="0" xfId="0" applyNumberFormat="1" applyFill="1" applyAlignment="1">
      <alignment horizontal="center" vertical="center" wrapText="1"/>
    </xf>
    <xf numFmtId="180" fontId="3" fillId="33" borderId="19" xfId="0" applyNumberFormat="1" applyFont="1" applyFill="1" applyBorder="1" applyAlignment="1">
      <alignment horizontal="center" vertical="top" wrapText="1"/>
    </xf>
    <xf numFmtId="180" fontId="2" fillId="34" borderId="0" xfId="0" applyNumberFormat="1" applyFont="1" applyFill="1" applyBorder="1" applyAlignment="1">
      <alignment horizontal="right" vertical="top" wrapText="1"/>
    </xf>
    <xf numFmtId="180" fontId="0" fillId="33" borderId="41" xfId="0" applyNumberFormat="1" applyFill="1" applyBorder="1" applyAlignment="1">
      <alignment horizontal="right" vertical="top" wrapText="1"/>
    </xf>
    <xf numFmtId="180" fontId="0" fillId="34" borderId="0" xfId="0" applyNumberFormat="1" applyFill="1" applyBorder="1" applyAlignment="1">
      <alignment horizontal="right" vertical="top" wrapText="1"/>
    </xf>
    <xf numFmtId="0" fontId="0" fillId="33" borderId="29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180" fontId="0" fillId="33" borderId="11" xfId="0" applyNumberFormat="1" applyFill="1" applyBorder="1" applyAlignment="1">
      <alignment vertical="top" wrapText="1"/>
    </xf>
    <xf numFmtId="180" fontId="5" fillId="33" borderId="11" xfId="0" applyNumberFormat="1" applyFont="1" applyFill="1" applyBorder="1" applyAlignment="1">
      <alignment vertical="top" wrapText="1"/>
    </xf>
    <xf numFmtId="180" fontId="5" fillId="33" borderId="18" xfId="0" applyNumberFormat="1" applyFont="1" applyFill="1" applyBorder="1" applyAlignment="1">
      <alignment vertical="top" wrapText="1"/>
    </xf>
    <xf numFmtId="180" fontId="2" fillId="35" borderId="47" xfId="0" applyNumberFormat="1" applyFont="1" applyFill="1" applyBorder="1" applyAlignment="1">
      <alignment horizontal="right" vertical="center" wrapText="1"/>
    </xf>
    <xf numFmtId="0" fontId="0" fillId="33" borderId="37" xfId="0" applyFill="1" applyBorder="1" applyAlignment="1">
      <alignment horizontal="left" vertical="top" wrapText="1"/>
    </xf>
    <xf numFmtId="180" fontId="0" fillId="33" borderId="15" xfId="0" applyNumberFormat="1" applyFont="1" applyFill="1" applyBorder="1" applyAlignment="1">
      <alignment horizontal="right" vertical="top" wrapText="1"/>
    </xf>
    <xf numFmtId="180" fontId="2" fillId="34" borderId="15" xfId="0" applyNumberFormat="1" applyFont="1" applyFill="1" applyBorder="1" applyAlignment="1">
      <alignment horizontal="right" vertical="top" wrapText="1"/>
    </xf>
    <xf numFmtId="0" fontId="4" fillId="33" borderId="29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left" vertical="top" wrapText="1"/>
    </xf>
    <xf numFmtId="180" fontId="0" fillId="36" borderId="47" xfId="0" applyNumberFormat="1" applyFont="1" applyFill="1" applyBorder="1" applyAlignment="1">
      <alignment horizontal="right" vertical="center" wrapText="1"/>
    </xf>
    <xf numFmtId="195" fontId="0" fillId="36" borderId="47" xfId="0" applyNumberFormat="1" applyFont="1" applyFill="1" applyBorder="1" applyAlignment="1">
      <alignment horizontal="right" vertical="center" wrapText="1"/>
    </xf>
    <xf numFmtId="180" fontId="0" fillId="36" borderId="44" xfId="0" applyNumberFormat="1" applyFont="1" applyFill="1" applyBorder="1" applyAlignment="1">
      <alignment horizontal="right" vertical="top" wrapText="1"/>
    </xf>
    <xf numFmtId="195" fontId="0" fillId="36" borderId="44" xfId="0" applyNumberFormat="1" applyFont="1" applyFill="1" applyBorder="1" applyAlignment="1">
      <alignment horizontal="right" vertical="center" wrapText="1"/>
    </xf>
    <xf numFmtId="180" fontId="0" fillId="36" borderId="0" xfId="0" applyNumberFormat="1" applyFont="1" applyFill="1" applyBorder="1" applyAlignment="1">
      <alignment horizontal="right" vertical="top" wrapText="1"/>
    </xf>
    <xf numFmtId="195" fontId="0" fillId="36" borderId="0" xfId="0" applyNumberFormat="1" applyFont="1" applyFill="1" applyBorder="1" applyAlignment="1">
      <alignment horizontal="right" vertical="center" wrapText="1"/>
    </xf>
    <xf numFmtId="180" fontId="0" fillId="36" borderId="14" xfId="0" applyNumberFormat="1" applyFont="1" applyFill="1" applyBorder="1" applyAlignment="1">
      <alignment horizontal="right" vertical="top" wrapText="1"/>
    </xf>
    <xf numFmtId="195" fontId="0" fillId="36" borderId="14" xfId="0" applyNumberFormat="1" applyFont="1" applyFill="1" applyBorder="1" applyAlignment="1">
      <alignment horizontal="right" vertical="center" wrapText="1"/>
    </xf>
    <xf numFmtId="180" fontId="0" fillId="36" borderId="15" xfId="0" applyNumberFormat="1" applyFont="1" applyFill="1" applyBorder="1" applyAlignment="1">
      <alignment horizontal="right" vertical="top" wrapText="1"/>
    </xf>
    <xf numFmtId="180" fontId="0" fillId="36" borderId="19" xfId="0" applyNumberFormat="1" applyFont="1" applyFill="1" applyBorder="1" applyAlignment="1">
      <alignment horizontal="right" vertical="top" wrapText="1"/>
    </xf>
    <xf numFmtId="195" fontId="0" fillId="36" borderId="48" xfId="0" applyNumberFormat="1" applyFont="1" applyFill="1" applyBorder="1" applyAlignment="1">
      <alignment horizontal="right" vertical="center" wrapText="1"/>
    </xf>
    <xf numFmtId="180" fontId="0" fillId="36" borderId="12" xfId="0" applyNumberFormat="1" applyFont="1" applyFill="1" applyBorder="1" applyAlignment="1">
      <alignment horizontal="right" vertical="top" wrapText="1"/>
    </xf>
    <xf numFmtId="195" fontId="0" fillId="36" borderId="13" xfId="0" applyNumberFormat="1" applyFont="1" applyFill="1" applyBorder="1" applyAlignment="1">
      <alignment horizontal="right" vertical="center" wrapText="1"/>
    </xf>
    <xf numFmtId="180" fontId="0" fillId="36" borderId="10" xfId="0" applyNumberFormat="1" applyFont="1" applyFill="1" applyBorder="1" applyAlignment="1">
      <alignment horizontal="right" vertical="top" wrapText="1"/>
    </xf>
    <xf numFmtId="195" fontId="0" fillId="36" borderId="11" xfId="0" applyNumberFormat="1" applyFont="1" applyFill="1" applyBorder="1" applyAlignment="1">
      <alignment horizontal="right" vertical="center" wrapText="1"/>
    </xf>
    <xf numFmtId="180" fontId="0" fillId="36" borderId="16" xfId="0" applyNumberFormat="1" applyFont="1" applyFill="1" applyBorder="1" applyAlignment="1">
      <alignment horizontal="right" vertical="top" wrapText="1"/>
    </xf>
    <xf numFmtId="195" fontId="0" fillId="36" borderId="15" xfId="0" applyNumberFormat="1" applyFont="1" applyFill="1" applyBorder="1" applyAlignment="1">
      <alignment horizontal="right" vertical="center" wrapText="1"/>
    </xf>
    <xf numFmtId="180" fontId="0" fillId="36" borderId="18" xfId="0" applyNumberFormat="1" applyFont="1" applyFill="1" applyBorder="1" applyAlignment="1">
      <alignment horizontal="right" vertical="top" wrapText="1"/>
    </xf>
    <xf numFmtId="180" fontId="0" fillId="36" borderId="20" xfId="0" applyNumberFormat="1" applyFont="1" applyFill="1" applyBorder="1" applyAlignment="1">
      <alignment horizontal="right" vertical="top" wrapText="1"/>
    </xf>
    <xf numFmtId="0" fontId="9" fillId="33" borderId="19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right" vertical="top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top" wrapText="1"/>
    </xf>
    <xf numFmtId="180" fontId="7" fillId="36" borderId="44" xfId="0" applyNumberFormat="1" applyFont="1" applyFill="1" applyBorder="1" applyAlignment="1">
      <alignment horizontal="center" wrapText="1"/>
    </xf>
    <xf numFmtId="180" fontId="0" fillId="33" borderId="49" xfId="0" applyNumberFormat="1" applyFill="1" applyBorder="1" applyAlignment="1">
      <alignment horizontal="right" vertical="top" wrapText="1"/>
    </xf>
    <xf numFmtId="180" fontId="2" fillId="0" borderId="17" xfId="0" applyNumberFormat="1" applyFont="1" applyFill="1" applyBorder="1" applyAlignment="1">
      <alignment horizontal="right" vertical="top" wrapText="1"/>
    </xf>
    <xf numFmtId="180" fontId="2" fillId="0" borderId="13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80" fontId="3" fillId="36" borderId="21" xfId="0" applyNumberFormat="1" applyFont="1" applyFill="1" applyBorder="1" applyAlignment="1">
      <alignment horizontal="center" vertical="center" wrapText="1"/>
    </xf>
    <xf numFmtId="180" fontId="3" fillId="36" borderId="47" xfId="0" applyNumberFormat="1" applyFont="1" applyFill="1" applyBorder="1" applyAlignment="1">
      <alignment horizontal="center" vertical="center" wrapText="1"/>
    </xf>
    <xf numFmtId="180" fontId="2" fillId="36" borderId="21" xfId="0" applyNumberFormat="1" applyFont="1" applyFill="1" applyBorder="1" applyAlignment="1">
      <alignment horizontal="right" vertical="center" wrapText="1"/>
    </xf>
    <xf numFmtId="195" fontId="2" fillId="36" borderId="48" xfId="0" applyNumberFormat="1" applyFont="1" applyFill="1" applyBorder="1" applyAlignment="1">
      <alignment horizontal="right" vertical="center" wrapText="1"/>
    </xf>
    <xf numFmtId="180" fontId="0" fillId="36" borderId="22" xfId="0" applyNumberFormat="1" applyFill="1" applyBorder="1" applyAlignment="1">
      <alignment horizontal="right" vertical="top" wrapText="1"/>
    </xf>
    <xf numFmtId="180" fontId="0" fillId="36" borderId="50" xfId="0" applyNumberFormat="1" applyFill="1" applyBorder="1" applyAlignment="1">
      <alignment horizontal="right" vertical="top" wrapText="1"/>
    </xf>
    <xf numFmtId="180" fontId="0" fillId="36" borderId="51" xfId="0" applyNumberFormat="1" applyFill="1" applyBorder="1" applyAlignment="1">
      <alignment horizontal="right" vertical="top" wrapText="1"/>
    </xf>
    <xf numFmtId="180" fontId="0" fillId="36" borderId="52" xfId="0" applyNumberFormat="1" applyFill="1" applyBorder="1" applyAlignment="1">
      <alignment horizontal="right" vertical="top" wrapText="1"/>
    </xf>
    <xf numFmtId="180" fontId="0" fillId="36" borderId="45" xfId="0" applyNumberFormat="1" applyFill="1" applyBorder="1" applyAlignment="1">
      <alignment horizontal="right" vertical="top" wrapText="1"/>
    </xf>
    <xf numFmtId="180" fontId="0" fillId="36" borderId="53" xfId="0" applyNumberFormat="1" applyFill="1" applyBorder="1" applyAlignment="1">
      <alignment horizontal="right" vertical="top" wrapText="1"/>
    </xf>
    <xf numFmtId="180" fontId="2" fillId="36" borderId="10" xfId="0" applyNumberFormat="1" applyFont="1" applyFill="1" applyBorder="1" applyAlignment="1">
      <alignment horizontal="right" vertical="top" wrapText="1"/>
    </xf>
    <xf numFmtId="180" fontId="0" fillId="36" borderId="54" xfId="0" applyNumberFormat="1" applyFill="1" applyBorder="1" applyAlignment="1">
      <alignment horizontal="right" vertical="top" wrapText="1"/>
    </xf>
    <xf numFmtId="180" fontId="0" fillId="36" borderId="42" xfId="0" applyNumberFormat="1" applyFill="1" applyBorder="1" applyAlignment="1">
      <alignment horizontal="right" vertical="top" wrapText="1"/>
    </xf>
    <xf numFmtId="180" fontId="0" fillId="36" borderId="55" xfId="0" applyNumberFormat="1" applyFill="1" applyBorder="1" applyAlignment="1">
      <alignment horizontal="right" vertical="top" wrapText="1"/>
    </xf>
    <xf numFmtId="180" fontId="2" fillId="36" borderId="18" xfId="0" applyNumberFormat="1" applyFont="1" applyFill="1" applyBorder="1" applyAlignment="1">
      <alignment horizontal="right" vertical="top" wrapText="1"/>
    </xf>
    <xf numFmtId="180" fontId="0" fillId="36" borderId="40" xfId="0" applyNumberFormat="1" applyFill="1" applyBorder="1" applyAlignment="1">
      <alignment horizontal="right" vertical="top" wrapText="1"/>
    </xf>
    <xf numFmtId="180" fontId="0" fillId="36" borderId="56" xfId="0" applyNumberFormat="1" applyFill="1" applyBorder="1" applyAlignment="1">
      <alignment horizontal="right" vertical="top" wrapText="1"/>
    </xf>
    <xf numFmtId="180" fontId="0" fillId="36" borderId="57" xfId="0" applyNumberFormat="1" applyFill="1" applyBorder="1" applyAlignment="1">
      <alignment horizontal="right" vertical="top" wrapText="1"/>
    </xf>
    <xf numFmtId="180" fontId="0" fillId="36" borderId="10" xfId="0" applyNumberFormat="1" applyFill="1" applyBorder="1" applyAlignment="1">
      <alignment horizontal="right" vertical="top" wrapText="1"/>
    </xf>
    <xf numFmtId="180" fontId="2" fillId="36" borderId="20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180" fontId="0" fillId="36" borderId="12" xfId="0" applyNumberFormat="1" applyFont="1" applyFill="1" applyBorder="1" applyAlignment="1">
      <alignment horizontal="right" vertical="center" wrapText="1"/>
    </xf>
    <xf numFmtId="180" fontId="0" fillId="36" borderId="44" xfId="0" applyNumberFormat="1" applyFont="1" applyFill="1" applyBorder="1" applyAlignment="1">
      <alignment horizontal="right" vertical="center" wrapText="1"/>
    </xf>
    <xf numFmtId="180" fontId="0" fillId="36" borderId="10" xfId="0" applyNumberFormat="1" applyFont="1" applyFill="1" applyBorder="1" applyAlignment="1">
      <alignment horizontal="right" vertical="center" wrapText="1"/>
    </xf>
    <xf numFmtId="180" fontId="0" fillId="36" borderId="0" xfId="0" applyNumberFormat="1" applyFont="1" applyFill="1" applyBorder="1" applyAlignment="1">
      <alignment horizontal="right" vertical="center" wrapText="1"/>
    </xf>
    <xf numFmtId="180" fontId="0" fillId="36" borderId="16" xfId="0" applyNumberFormat="1" applyFont="1" applyFill="1" applyBorder="1" applyAlignment="1">
      <alignment horizontal="right" vertical="center" wrapText="1"/>
    </xf>
    <xf numFmtId="180" fontId="0" fillId="36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top" wrapText="1"/>
    </xf>
    <xf numFmtId="0" fontId="0" fillId="33" borderId="58" xfId="0" applyFill="1" applyBorder="1" applyAlignment="1">
      <alignment horizontal="center" vertical="top" wrapText="1"/>
    </xf>
    <xf numFmtId="180" fontId="2" fillId="36" borderId="47" xfId="0" applyNumberFormat="1" applyFont="1" applyFill="1" applyBorder="1" applyAlignment="1">
      <alignment horizontal="center" wrapText="1"/>
    </xf>
    <xf numFmtId="182" fontId="7" fillId="36" borderId="24" xfId="0" applyNumberFormat="1" applyFont="1" applyFill="1" applyBorder="1" applyAlignment="1">
      <alignment wrapText="1"/>
    </xf>
    <xf numFmtId="195" fontId="2" fillId="36" borderId="20" xfId="0" applyNumberFormat="1" applyFont="1" applyFill="1" applyBorder="1" applyAlignment="1">
      <alignment horizontal="right" vertical="center" wrapText="1"/>
    </xf>
    <xf numFmtId="195" fontId="0" fillId="36" borderId="2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top"/>
    </xf>
    <xf numFmtId="0" fontId="2" fillId="33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0" fillId="33" borderId="19" xfId="0" applyFill="1" applyBorder="1" applyAlignment="1">
      <alignment vertical="top"/>
    </xf>
    <xf numFmtId="0" fontId="8" fillId="36" borderId="20" xfId="0" applyFont="1" applyFill="1" applyBorder="1" applyAlignment="1">
      <alignment horizontal="center" vertical="top" wrapText="1"/>
    </xf>
    <xf numFmtId="180" fontId="7" fillId="36" borderId="20" xfId="0" applyNumberFormat="1" applyFont="1" applyFill="1" applyBorder="1" applyAlignment="1">
      <alignment horizontal="center" wrapText="1"/>
    </xf>
    <xf numFmtId="195" fontId="7" fillId="36" borderId="24" xfId="0" applyNumberFormat="1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top" wrapText="1"/>
    </xf>
    <xf numFmtId="195" fontId="0" fillId="36" borderId="20" xfId="0" applyNumberFormat="1" applyFill="1" applyBorder="1" applyAlignment="1">
      <alignment vertical="top"/>
    </xf>
    <xf numFmtId="0" fontId="11" fillId="33" borderId="4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left" vertical="top" wrapText="1"/>
    </xf>
    <xf numFmtId="180" fontId="0" fillId="0" borderId="17" xfId="0" applyNumberFormat="1" applyFont="1" applyFill="1" applyBorder="1" applyAlignment="1">
      <alignment horizontal="right" vertical="top" wrapText="1"/>
    </xf>
    <xf numFmtId="180" fontId="0" fillId="0" borderId="44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180" fontId="0" fillId="0" borderId="18" xfId="0" applyNumberFormat="1" applyFont="1" applyFill="1" applyBorder="1" applyAlignment="1">
      <alignment horizontal="right" vertical="top" wrapText="1"/>
    </xf>
    <xf numFmtId="180" fontId="0" fillId="0" borderId="0" xfId="0" applyNumberFormat="1" applyFont="1" applyFill="1" applyBorder="1" applyAlignment="1">
      <alignment horizontal="right" vertical="top" wrapText="1"/>
    </xf>
    <xf numFmtId="180" fontId="0" fillId="0" borderId="11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180" fontId="0" fillId="0" borderId="13" xfId="0" applyNumberFormat="1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vertical="top" wrapText="1"/>
    </xf>
    <xf numFmtId="180" fontId="0" fillId="37" borderId="47" xfId="0" applyNumberFormat="1" applyFont="1" applyFill="1" applyBorder="1" applyAlignment="1">
      <alignment horizontal="right" vertical="center" wrapText="1"/>
    </xf>
    <xf numFmtId="180" fontId="0" fillId="37" borderId="44" xfId="0" applyNumberFormat="1" applyFont="1" applyFill="1" applyBorder="1" applyAlignment="1">
      <alignment horizontal="right" vertical="top" wrapText="1"/>
    </xf>
    <xf numFmtId="195" fontId="0" fillId="37" borderId="44" xfId="0" applyNumberFormat="1" applyFont="1" applyFill="1" applyBorder="1" applyAlignment="1">
      <alignment horizontal="right" vertical="center" wrapText="1"/>
    </xf>
    <xf numFmtId="180" fontId="0" fillId="37" borderId="0" xfId="0" applyNumberFormat="1" applyFont="1" applyFill="1" applyBorder="1" applyAlignment="1">
      <alignment horizontal="right" vertical="top" wrapText="1"/>
    </xf>
    <xf numFmtId="195" fontId="0" fillId="37" borderId="0" xfId="0" applyNumberFormat="1" applyFont="1" applyFill="1" applyBorder="1" applyAlignment="1">
      <alignment horizontal="right" vertical="center" wrapText="1"/>
    </xf>
    <xf numFmtId="180" fontId="0" fillId="37" borderId="14" xfId="0" applyNumberFormat="1" applyFont="1" applyFill="1" applyBorder="1" applyAlignment="1">
      <alignment horizontal="right" vertical="top" wrapText="1"/>
    </xf>
    <xf numFmtId="195" fontId="0" fillId="37" borderId="14" xfId="0" applyNumberFormat="1" applyFont="1" applyFill="1" applyBorder="1" applyAlignment="1">
      <alignment horizontal="right" vertical="center" wrapText="1"/>
    </xf>
    <xf numFmtId="180" fontId="0" fillId="37" borderId="15" xfId="0" applyNumberFormat="1" applyFont="1" applyFill="1" applyBorder="1" applyAlignment="1">
      <alignment horizontal="right" vertical="top" wrapText="1"/>
    </xf>
    <xf numFmtId="180" fontId="0" fillId="37" borderId="19" xfId="0" applyNumberFormat="1" applyFont="1" applyFill="1" applyBorder="1" applyAlignment="1">
      <alignment horizontal="right" vertical="top" wrapText="1"/>
    </xf>
    <xf numFmtId="195" fontId="0" fillId="37" borderId="48" xfId="0" applyNumberFormat="1" applyFont="1" applyFill="1" applyBorder="1" applyAlignment="1">
      <alignment horizontal="right" vertical="center" wrapText="1"/>
    </xf>
    <xf numFmtId="180" fontId="0" fillId="37" borderId="12" xfId="0" applyNumberFormat="1" applyFont="1" applyFill="1" applyBorder="1" applyAlignment="1">
      <alignment horizontal="right" vertical="top" wrapText="1"/>
    </xf>
    <xf numFmtId="195" fontId="0" fillId="37" borderId="13" xfId="0" applyNumberFormat="1" applyFont="1" applyFill="1" applyBorder="1" applyAlignment="1">
      <alignment horizontal="right" vertical="center" wrapText="1"/>
    </xf>
    <xf numFmtId="180" fontId="0" fillId="37" borderId="10" xfId="0" applyNumberFormat="1" applyFont="1" applyFill="1" applyBorder="1" applyAlignment="1">
      <alignment horizontal="right" vertical="top" wrapText="1"/>
    </xf>
    <xf numFmtId="195" fontId="0" fillId="37" borderId="11" xfId="0" applyNumberFormat="1" applyFont="1" applyFill="1" applyBorder="1" applyAlignment="1">
      <alignment horizontal="right" vertical="center" wrapText="1"/>
    </xf>
    <xf numFmtId="180" fontId="0" fillId="37" borderId="20" xfId="0" applyNumberFormat="1" applyFont="1" applyFill="1" applyBorder="1" applyAlignment="1">
      <alignment horizontal="right" vertical="top" wrapText="1"/>
    </xf>
    <xf numFmtId="180" fontId="0" fillId="37" borderId="16" xfId="0" applyNumberFormat="1" applyFont="1" applyFill="1" applyBorder="1" applyAlignment="1">
      <alignment horizontal="right" vertical="top" wrapText="1"/>
    </xf>
    <xf numFmtId="195" fontId="0" fillId="37" borderId="15" xfId="0" applyNumberFormat="1" applyFont="1" applyFill="1" applyBorder="1" applyAlignment="1">
      <alignment horizontal="right" vertical="center" wrapText="1"/>
    </xf>
    <xf numFmtId="180" fontId="0" fillId="37" borderId="18" xfId="0" applyNumberFormat="1" applyFont="1" applyFill="1" applyBorder="1" applyAlignment="1">
      <alignment horizontal="right" vertical="top" wrapText="1"/>
    </xf>
    <xf numFmtId="180" fontId="2" fillId="37" borderId="47" xfId="0" applyNumberFormat="1" applyFont="1" applyFill="1" applyBorder="1" applyAlignment="1">
      <alignment horizontal="center" wrapText="1"/>
    </xf>
    <xf numFmtId="182" fontId="7" fillId="37" borderId="24" xfId="0" applyNumberFormat="1" applyFont="1" applyFill="1" applyBorder="1" applyAlignment="1">
      <alignment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180" fontId="0" fillId="33" borderId="36" xfId="0" applyNumberFormat="1" applyFill="1" applyBorder="1" applyAlignment="1">
      <alignment horizontal="right" vertical="top" wrapText="1"/>
    </xf>
    <xf numFmtId="180" fontId="0" fillId="33" borderId="59" xfId="0" applyNumberFormat="1" applyFill="1" applyBorder="1" applyAlignment="1">
      <alignment horizontal="right" vertical="top" wrapText="1"/>
    </xf>
    <xf numFmtId="180" fontId="0" fillId="33" borderId="60" xfId="0" applyNumberFormat="1" applyFill="1" applyBorder="1" applyAlignment="1">
      <alignment horizontal="right" vertical="top" wrapText="1"/>
    </xf>
    <xf numFmtId="180" fontId="0" fillId="33" borderId="10" xfId="0" applyNumberFormat="1" applyFill="1" applyBorder="1" applyAlignment="1">
      <alignment horizontal="right" vertical="top" wrapText="1"/>
    </xf>
    <xf numFmtId="180" fontId="0" fillId="33" borderId="16" xfId="0" applyNumberFormat="1" applyFill="1" applyBorder="1" applyAlignment="1">
      <alignment horizontal="right" vertical="top" wrapText="1"/>
    </xf>
    <xf numFmtId="180" fontId="0" fillId="33" borderId="12" xfId="0" applyNumberFormat="1" applyFill="1" applyBorder="1" applyAlignment="1">
      <alignment horizontal="right" vertical="top" wrapText="1"/>
    </xf>
    <xf numFmtId="0" fontId="0" fillId="33" borderId="20" xfId="0" applyFill="1" applyBorder="1" applyAlignment="1">
      <alignment vertical="center"/>
    </xf>
    <xf numFmtId="195" fontId="0" fillId="37" borderId="61" xfId="0" applyNumberFormat="1" applyFont="1" applyFill="1" applyBorder="1" applyAlignment="1">
      <alignment horizontal="right" vertical="center" wrapText="1"/>
    </xf>
    <xf numFmtId="195" fontId="0" fillId="37" borderId="62" xfId="0" applyNumberFormat="1" applyFont="1" applyFill="1" applyBorder="1" applyAlignment="1">
      <alignment horizontal="right" vertical="center" wrapText="1"/>
    </xf>
    <xf numFmtId="180" fontId="0" fillId="33" borderId="17" xfId="0" applyNumberFormat="1" applyFill="1" applyBorder="1" applyAlignment="1">
      <alignment vertical="top"/>
    </xf>
    <xf numFmtId="180" fontId="0" fillId="33" borderId="18" xfId="0" applyNumberFormat="1" applyFill="1" applyBorder="1" applyAlignment="1">
      <alignment vertical="top"/>
    </xf>
    <xf numFmtId="180" fontId="2" fillId="34" borderId="13" xfId="0" applyNumberFormat="1" applyFont="1" applyFill="1" applyBorder="1" applyAlignment="1">
      <alignment horizontal="right" vertical="top" wrapText="1"/>
    </xf>
    <xf numFmtId="180" fontId="0" fillId="33" borderId="13" xfId="0" applyNumberFormat="1" applyFill="1" applyBorder="1" applyAlignment="1">
      <alignment vertical="top"/>
    </xf>
    <xf numFmtId="180" fontId="0" fillId="33" borderId="11" xfId="0" applyNumberFormat="1" applyFill="1" applyBorder="1" applyAlignment="1">
      <alignment vertical="top"/>
    </xf>
    <xf numFmtId="0" fontId="0" fillId="33" borderId="15" xfId="0" applyFill="1" applyBorder="1" applyAlignment="1">
      <alignment vertical="center"/>
    </xf>
    <xf numFmtId="180" fontId="2" fillId="34" borderId="13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top" wrapText="1"/>
    </xf>
    <xf numFmtId="180" fontId="0" fillId="33" borderId="19" xfId="0" applyNumberFormat="1" applyFill="1" applyBorder="1" applyAlignment="1">
      <alignment vertical="top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center"/>
    </xf>
    <xf numFmtId="180" fontId="0" fillId="33" borderId="38" xfId="0" applyNumberFormat="1" applyFill="1" applyBorder="1" applyAlignment="1">
      <alignment horizontal="right" vertical="top" wrapText="1"/>
    </xf>
    <xf numFmtId="180" fontId="0" fillId="33" borderId="18" xfId="0" applyNumberFormat="1" applyFont="1" applyFill="1" applyBorder="1" applyAlignment="1">
      <alignment horizontal="right" vertical="top" wrapText="1"/>
    </xf>
    <xf numFmtId="195" fontId="0" fillId="37" borderId="24" xfId="0" applyNumberFormat="1" applyFont="1" applyFill="1" applyBorder="1" applyAlignment="1">
      <alignment horizontal="right" vertical="center" wrapText="1"/>
    </xf>
    <xf numFmtId="176" fontId="10" fillId="33" borderId="20" xfId="0" applyNumberFormat="1" applyFont="1" applyFill="1" applyBorder="1" applyAlignment="1">
      <alignment horizontal="center" vertical="top" wrapText="1"/>
    </xf>
    <xf numFmtId="0" fontId="49" fillId="38" borderId="19" xfId="0" applyFont="1" applyFill="1" applyBorder="1" applyAlignment="1">
      <alignment horizontal="center" vertical="top" wrapText="1"/>
    </xf>
    <xf numFmtId="0" fontId="50" fillId="38" borderId="20" xfId="0" applyFont="1" applyFill="1" applyBorder="1" applyAlignment="1">
      <alignment horizontal="center" vertical="top" wrapText="1"/>
    </xf>
    <xf numFmtId="195" fontId="51" fillId="38" borderId="20" xfId="0" applyNumberFormat="1" applyFont="1" applyFill="1" applyBorder="1" applyAlignment="1">
      <alignment vertical="top"/>
    </xf>
    <xf numFmtId="176" fontId="50" fillId="38" borderId="20" xfId="0" applyNumberFormat="1" applyFont="1" applyFill="1" applyBorder="1" applyAlignment="1">
      <alignment horizontal="center" vertical="top" wrapText="1"/>
    </xf>
    <xf numFmtId="0" fontId="0" fillId="33" borderId="63" xfId="0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left" vertical="top" wrapText="1"/>
    </xf>
    <xf numFmtId="0" fontId="0" fillId="33" borderId="64" xfId="0" applyFont="1" applyFill="1" applyBorder="1" applyAlignment="1">
      <alignment horizontal="left" vertical="top" wrapText="1"/>
    </xf>
    <xf numFmtId="180" fontId="2" fillId="39" borderId="19" xfId="0" applyNumberFormat="1" applyFont="1" applyFill="1" applyBorder="1" applyAlignment="1">
      <alignment horizontal="right" vertical="center" wrapText="1"/>
    </xf>
    <xf numFmtId="180" fontId="2" fillId="39" borderId="17" xfId="0" applyNumberFormat="1" applyFont="1" applyFill="1" applyBorder="1" applyAlignment="1">
      <alignment horizontal="right" vertical="center" wrapText="1"/>
    </xf>
    <xf numFmtId="180" fontId="2" fillId="39" borderId="18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2" fillId="33" borderId="1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9" fillId="36" borderId="12" xfId="0" applyFont="1" applyFill="1" applyBorder="1" applyAlignment="1">
      <alignment horizontal="center" vertical="top" wrapText="1"/>
    </xf>
    <xf numFmtId="0" fontId="8" fillId="36" borderId="44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4"/>
  <sheetViews>
    <sheetView tabSelected="1" zoomScale="92" zoomScaleNormal="92" zoomScalePageLayoutView="0" workbookViewId="0" topLeftCell="A1">
      <selection activeCell="I61" sqref="I61"/>
    </sheetView>
  </sheetViews>
  <sheetFormatPr defaultColWidth="9.00390625" defaultRowHeight="16.5"/>
  <cols>
    <col min="1" max="1" width="10.125" style="2" customWidth="1"/>
    <col min="2" max="2" width="20.25390625" style="2" customWidth="1"/>
    <col min="3" max="3" width="9.125" style="35" customWidth="1"/>
    <col min="4" max="4" width="8.00390625" style="29" bestFit="1" customWidth="1"/>
    <col min="5" max="5" width="7.00390625" style="29" bestFit="1" customWidth="1"/>
    <col min="6" max="6" width="8.00390625" style="29" bestFit="1" customWidth="1"/>
    <col min="7" max="7" width="7.50390625" style="29" bestFit="1" customWidth="1"/>
    <col min="8" max="8" width="8.625" style="37" customWidth="1"/>
    <col min="9" max="9" width="10.50390625" style="29" customWidth="1"/>
    <col min="10" max="10" width="8.125" style="29" customWidth="1"/>
    <col min="11" max="11" width="14.875" style="2" customWidth="1"/>
    <col min="12" max="12" width="6.125" style="2" customWidth="1"/>
    <col min="13" max="16384" width="9.00390625" style="2" customWidth="1"/>
  </cols>
  <sheetData>
    <row r="1" spans="1:12" s="4" customFormat="1" ht="17.25" customHeight="1">
      <c r="A1" s="18" t="s">
        <v>16</v>
      </c>
      <c r="B1" s="12"/>
      <c r="C1" s="80"/>
      <c r="D1" s="80"/>
      <c r="E1" s="299"/>
      <c r="F1" s="299"/>
      <c r="G1" s="299"/>
      <c r="H1" s="299"/>
      <c r="I1" s="81"/>
      <c r="J1" s="81"/>
      <c r="K1" s="10"/>
      <c r="L1" s="3"/>
    </row>
    <row r="2" spans="1:12" s="4" customFormat="1" ht="18.75" customHeight="1">
      <c r="A2" s="8"/>
      <c r="B2" s="7"/>
      <c r="C2" s="79"/>
      <c r="D2" s="303" t="s">
        <v>243</v>
      </c>
      <c r="E2" s="300" t="s">
        <v>34</v>
      </c>
      <c r="F2" s="301"/>
      <c r="G2" s="301"/>
      <c r="H2" s="302"/>
      <c r="I2" s="305" t="s">
        <v>244</v>
      </c>
      <c r="J2" s="86"/>
      <c r="K2" s="9"/>
      <c r="L2" s="3"/>
    </row>
    <row r="3" spans="1:12" s="4" customFormat="1" ht="75.75" customHeight="1">
      <c r="A3" s="13" t="s">
        <v>0</v>
      </c>
      <c r="B3" s="23" t="s">
        <v>1</v>
      </c>
      <c r="C3" s="163" t="s">
        <v>181</v>
      </c>
      <c r="D3" s="304"/>
      <c r="E3" s="261" t="s">
        <v>3</v>
      </c>
      <c r="F3" s="261" t="s">
        <v>4</v>
      </c>
      <c r="G3" s="167" t="s">
        <v>186</v>
      </c>
      <c r="H3" s="262" t="s">
        <v>33</v>
      </c>
      <c r="I3" s="306"/>
      <c r="J3" s="87" t="s">
        <v>35</v>
      </c>
      <c r="K3" s="22" t="s">
        <v>2</v>
      </c>
      <c r="L3" s="3"/>
    </row>
    <row r="4" spans="1:12" s="50" customFormat="1" ht="26.25" customHeight="1">
      <c r="A4" s="19"/>
      <c r="B4" s="47" t="s">
        <v>5</v>
      </c>
      <c r="C4" s="45">
        <f>SUM(C10,C17,C33,C39,C48,C51,C54,C57)</f>
        <v>16690</v>
      </c>
      <c r="D4" s="45">
        <f>SUM(D10,D17,D33,D39,D48,D51,D54,D57,D64)</f>
        <v>2965</v>
      </c>
      <c r="E4" s="243">
        <f>SUM(E10,E17,E33,E39,E48,E51,E54,E57,E64)</f>
        <v>1727</v>
      </c>
      <c r="F4" s="243">
        <f>SUM(F10,F17,F33,F39,F48,F51,F54,F57,F64)</f>
        <v>1238</v>
      </c>
      <c r="G4" s="243">
        <f>SUM(G10,G17,G33,G39,G48,G51,G54,G57,G64)</f>
        <v>0</v>
      </c>
      <c r="H4" s="287">
        <f>G4/D4</f>
        <v>0</v>
      </c>
      <c r="I4" s="66">
        <f>SUM(I10,I17,I33,I39,I48,I51,I54,I57,I64)</f>
        <v>141801</v>
      </c>
      <c r="J4" s="45">
        <f aca="true" t="shared" si="0" ref="J4:J35">I4/D4</f>
        <v>47.82495784148398</v>
      </c>
      <c r="K4" s="57"/>
      <c r="L4" s="49"/>
    </row>
    <row r="5" spans="1:12" s="4" customFormat="1" ht="16.5" customHeight="1">
      <c r="A5" s="20" t="s">
        <v>6</v>
      </c>
      <c r="B5" s="125" t="s">
        <v>81</v>
      </c>
      <c r="C5" s="30">
        <v>0</v>
      </c>
      <c r="D5" s="30">
        <f>E5+F5</f>
        <v>3</v>
      </c>
      <c r="E5" s="244">
        <v>0</v>
      </c>
      <c r="F5" s="244">
        <v>3</v>
      </c>
      <c r="G5" s="244">
        <v>0</v>
      </c>
      <c r="H5" s="245">
        <f aca="true" t="shared" si="1" ref="H5:H56">G5/D5</f>
        <v>0</v>
      </c>
      <c r="I5" s="69">
        <v>63</v>
      </c>
      <c r="J5" s="30">
        <f t="shared" si="0"/>
        <v>21</v>
      </c>
      <c r="K5" s="9"/>
      <c r="L5" s="3"/>
    </row>
    <row r="6" spans="1:12" s="4" customFormat="1" ht="16.5" customHeight="1">
      <c r="A6" s="5" t="s">
        <v>18</v>
      </c>
      <c r="B6" s="126" t="s">
        <v>84</v>
      </c>
      <c r="C6" s="31">
        <v>474</v>
      </c>
      <c r="D6" s="31">
        <f>E6+F6</f>
        <v>89</v>
      </c>
      <c r="E6" s="246">
        <v>30</v>
      </c>
      <c r="F6" s="246">
        <v>59</v>
      </c>
      <c r="G6" s="246">
        <v>0</v>
      </c>
      <c r="H6" s="247">
        <f t="shared" si="1"/>
        <v>0</v>
      </c>
      <c r="I6" s="71">
        <v>3965</v>
      </c>
      <c r="J6" s="31">
        <f t="shared" si="0"/>
        <v>44.550561797752806</v>
      </c>
      <c r="K6" s="7"/>
      <c r="L6" s="3"/>
    </row>
    <row r="7" spans="1:12" s="4" customFormat="1" ht="16.5" customHeight="1">
      <c r="A7" s="5"/>
      <c r="B7" s="126" t="s">
        <v>85</v>
      </c>
      <c r="C7" s="31">
        <v>591</v>
      </c>
      <c r="D7" s="31">
        <f>E7+F7</f>
        <v>189</v>
      </c>
      <c r="E7" s="246">
        <v>70</v>
      </c>
      <c r="F7" s="246">
        <v>119</v>
      </c>
      <c r="G7" s="246">
        <v>0</v>
      </c>
      <c r="H7" s="247">
        <f t="shared" si="1"/>
        <v>0</v>
      </c>
      <c r="I7" s="71">
        <v>6362</v>
      </c>
      <c r="J7" s="31">
        <f t="shared" si="0"/>
        <v>33.66137566137566</v>
      </c>
      <c r="K7" s="7"/>
      <c r="L7" s="3"/>
    </row>
    <row r="8" spans="1:12" s="4" customFormat="1" ht="16.5" customHeight="1">
      <c r="A8" s="5"/>
      <c r="B8" s="126" t="s">
        <v>86</v>
      </c>
      <c r="C8" s="31">
        <v>557</v>
      </c>
      <c r="D8" s="31">
        <f>E8+F8</f>
        <v>52</v>
      </c>
      <c r="E8" s="246">
        <v>14</v>
      </c>
      <c r="F8" s="246">
        <v>38</v>
      </c>
      <c r="G8" s="246">
        <v>0</v>
      </c>
      <c r="H8" s="247">
        <f t="shared" si="1"/>
        <v>0</v>
      </c>
      <c r="I8" s="71">
        <v>3037</v>
      </c>
      <c r="J8" s="31">
        <f t="shared" si="0"/>
        <v>58.40384615384615</v>
      </c>
      <c r="K8" s="7"/>
      <c r="L8" s="3"/>
    </row>
    <row r="9" spans="1:12" s="4" customFormat="1" ht="16.5" customHeight="1">
      <c r="A9" s="5"/>
      <c r="B9" s="126" t="s">
        <v>37</v>
      </c>
      <c r="C9" s="36">
        <v>0</v>
      </c>
      <c r="D9" s="36">
        <f>E9+F9</f>
        <v>0</v>
      </c>
      <c r="E9" s="248">
        <v>0</v>
      </c>
      <c r="F9" s="248">
        <v>0</v>
      </c>
      <c r="G9" s="248">
        <v>0</v>
      </c>
      <c r="H9" s="249" t="e">
        <f t="shared" si="1"/>
        <v>#DIV/0!</v>
      </c>
      <c r="I9" s="73">
        <v>0</v>
      </c>
      <c r="J9" s="36" t="e">
        <f t="shared" si="0"/>
        <v>#DIV/0!</v>
      </c>
      <c r="K9" s="11"/>
      <c r="L9" s="3" t="s">
        <v>14</v>
      </c>
    </row>
    <row r="10" spans="1:12" s="44" customFormat="1" ht="16.5" customHeight="1">
      <c r="A10" s="5"/>
      <c r="B10" s="27" t="s">
        <v>17</v>
      </c>
      <c r="C10" s="48">
        <f>SUM(C5:C9)</f>
        <v>1622</v>
      </c>
      <c r="D10" s="48">
        <f>SUM(D5:D9)</f>
        <v>333</v>
      </c>
      <c r="E10" s="250">
        <f>SUM(E5:E9)</f>
        <v>114</v>
      </c>
      <c r="F10" s="251">
        <f>SUM(F5:F9)</f>
        <v>219</v>
      </c>
      <c r="G10" s="251">
        <f>SUM(G5:G9)</f>
        <v>0</v>
      </c>
      <c r="H10" s="252">
        <f t="shared" si="1"/>
        <v>0</v>
      </c>
      <c r="I10" s="48">
        <f>SUM(I5:I9)</f>
        <v>13427</v>
      </c>
      <c r="J10" s="65">
        <f t="shared" si="0"/>
        <v>40.32132132132132</v>
      </c>
      <c r="K10" s="54"/>
      <c r="L10" s="43"/>
    </row>
    <row r="11" spans="1:12" s="4" customFormat="1" ht="16.5" customHeight="1">
      <c r="A11" s="21" t="s">
        <v>7</v>
      </c>
      <c r="B11" s="125" t="s">
        <v>82</v>
      </c>
      <c r="C11" s="30">
        <v>0</v>
      </c>
      <c r="D11" s="31">
        <f aca="true" t="shared" si="2" ref="D11:D16">E11+F11</f>
        <v>0</v>
      </c>
      <c r="E11" s="253">
        <v>0</v>
      </c>
      <c r="F11" s="244">
        <v>0</v>
      </c>
      <c r="G11" s="244">
        <v>0</v>
      </c>
      <c r="H11" s="254" t="e">
        <f t="shared" si="1"/>
        <v>#DIV/0!</v>
      </c>
      <c r="I11" s="69">
        <v>0</v>
      </c>
      <c r="J11" s="30" t="e">
        <f t="shared" si="0"/>
        <v>#DIV/0!</v>
      </c>
      <c r="K11" s="9"/>
      <c r="L11" s="3"/>
    </row>
    <row r="12" spans="1:12" s="4" customFormat="1" ht="16.5" customHeight="1">
      <c r="A12" s="5" t="s">
        <v>19</v>
      </c>
      <c r="B12" s="124" t="s">
        <v>87</v>
      </c>
      <c r="C12" s="31">
        <v>502</v>
      </c>
      <c r="D12" s="31">
        <f t="shared" si="2"/>
        <v>36</v>
      </c>
      <c r="E12" s="255">
        <v>16</v>
      </c>
      <c r="F12" s="246">
        <v>20</v>
      </c>
      <c r="G12" s="246">
        <v>0</v>
      </c>
      <c r="H12" s="256">
        <f t="shared" si="1"/>
        <v>0</v>
      </c>
      <c r="I12" s="71">
        <v>2305</v>
      </c>
      <c r="J12" s="31">
        <f t="shared" si="0"/>
        <v>64.02777777777777</v>
      </c>
      <c r="K12" s="7"/>
      <c r="L12" s="3"/>
    </row>
    <row r="13" spans="1:12" s="4" customFormat="1" ht="16.5" customHeight="1">
      <c r="A13" s="5"/>
      <c r="B13" s="123" t="s">
        <v>88</v>
      </c>
      <c r="C13" s="31">
        <v>395</v>
      </c>
      <c r="D13" s="31">
        <f t="shared" si="2"/>
        <v>47</v>
      </c>
      <c r="E13" s="255">
        <v>19</v>
      </c>
      <c r="F13" s="246">
        <v>28</v>
      </c>
      <c r="G13" s="246">
        <v>0</v>
      </c>
      <c r="H13" s="256">
        <f t="shared" si="1"/>
        <v>0</v>
      </c>
      <c r="I13" s="71">
        <v>2411</v>
      </c>
      <c r="J13" s="31">
        <f t="shared" si="0"/>
        <v>51.297872340425535</v>
      </c>
      <c r="K13" s="7"/>
      <c r="L13" s="3"/>
    </row>
    <row r="14" spans="1:12" s="4" customFormat="1" ht="16.5" customHeight="1">
      <c r="A14" s="5"/>
      <c r="B14" s="123" t="s">
        <v>89</v>
      </c>
      <c r="C14" s="31">
        <v>80</v>
      </c>
      <c r="D14" s="31">
        <f t="shared" si="2"/>
        <v>6</v>
      </c>
      <c r="E14" s="255">
        <v>3</v>
      </c>
      <c r="F14" s="246">
        <v>3</v>
      </c>
      <c r="G14" s="246">
        <v>0</v>
      </c>
      <c r="H14" s="256">
        <f t="shared" si="1"/>
        <v>0</v>
      </c>
      <c r="I14" s="71">
        <v>249</v>
      </c>
      <c r="J14" s="31">
        <f t="shared" si="0"/>
        <v>41.5</v>
      </c>
      <c r="K14" s="7"/>
      <c r="L14" s="3"/>
    </row>
    <row r="15" spans="1:12" s="4" customFormat="1" ht="16.5" customHeight="1">
      <c r="A15" s="5"/>
      <c r="B15" s="123" t="s">
        <v>90</v>
      </c>
      <c r="C15" s="31">
        <v>442</v>
      </c>
      <c r="D15" s="31">
        <f t="shared" si="2"/>
        <v>59</v>
      </c>
      <c r="E15" s="255">
        <v>35</v>
      </c>
      <c r="F15" s="246">
        <v>24</v>
      </c>
      <c r="G15" s="246">
        <v>0</v>
      </c>
      <c r="H15" s="256">
        <f t="shared" si="1"/>
        <v>0</v>
      </c>
      <c r="I15" s="71">
        <v>2325</v>
      </c>
      <c r="J15" s="31">
        <f t="shared" si="0"/>
        <v>39.40677966101695</v>
      </c>
      <c r="K15" s="7"/>
      <c r="L15" s="3"/>
    </row>
    <row r="16" spans="1:12" s="4" customFormat="1" ht="16.5" customHeight="1">
      <c r="A16" s="5"/>
      <c r="B16" s="127" t="s">
        <v>91</v>
      </c>
      <c r="C16" s="42">
        <v>499</v>
      </c>
      <c r="D16" s="31">
        <f t="shared" si="2"/>
        <v>40</v>
      </c>
      <c r="E16" s="255">
        <v>14</v>
      </c>
      <c r="F16" s="246">
        <v>26</v>
      </c>
      <c r="G16" s="246">
        <v>0</v>
      </c>
      <c r="H16" s="256">
        <f t="shared" si="1"/>
        <v>0</v>
      </c>
      <c r="I16" s="71">
        <v>2671</v>
      </c>
      <c r="J16" s="42">
        <f t="shared" si="0"/>
        <v>66.775</v>
      </c>
      <c r="K16" s="7"/>
      <c r="L16" s="3"/>
    </row>
    <row r="17" spans="1:12" s="44" customFormat="1" ht="16.5" customHeight="1">
      <c r="A17" s="5"/>
      <c r="B17" s="27" t="s">
        <v>20</v>
      </c>
      <c r="C17" s="28">
        <f>SUM(C11:C16)</f>
        <v>1918</v>
      </c>
      <c r="D17" s="64">
        <f>SUM(D11:D16)</f>
        <v>188</v>
      </c>
      <c r="E17" s="257">
        <f>SUM(E11:E16)</f>
        <v>87</v>
      </c>
      <c r="F17" s="257">
        <f>SUM(F11:F16)</f>
        <v>101</v>
      </c>
      <c r="G17" s="257">
        <f>SUM(G11:G16)</f>
        <v>0</v>
      </c>
      <c r="H17" s="252">
        <f t="shared" si="1"/>
        <v>0</v>
      </c>
      <c r="I17" s="28">
        <f>SUM(I11:I16)</f>
        <v>9961</v>
      </c>
      <c r="J17" s="65">
        <f t="shared" si="0"/>
        <v>52.984042553191486</v>
      </c>
      <c r="K17" s="46"/>
      <c r="L17" s="43"/>
    </row>
    <row r="18" spans="1:12" s="4" customFormat="1" ht="22.5" customHeight="1">
      <c r="A18" s="5" t="s">
        <v>10</v>
      </c>
      <c r="B18" s="128" t="s">
        <v>123</v>
      </c>
      <c r="C18" s="30">
        <v>0</v>
      </c>
      <c r="D18" s="31">
        <f>E18+F18</f>
        <v>1</v>
      </c>
      <c r="E18" s="253">
        <v>0</v>
      </c>
      <c r="F18" s="244">
        <v>1</v>
      </c>
      <c r="G18" s="244">
        <v>0</v>
      </c>
      <c r="H18" s="254">
        <f t="shared" si="1"/>
        <v>0</v>
      </c>
      <c r="I18" s="69">
        <v>33</v>
      </c>
      <c r="J18" s="70">
        <f t="shared" si="0"/>
        <v>33</v>
      </c>
      <c r="K18" s="9"/>
      <c r="L18" s="3"/>
    </row>
    <row r="19" spans="1:12" s="4" customFormat="1" ht="18.75" customHeight="1">
      <c r="A19" s="5" t="s">
        <v>21</v>
      </c>
      <c r="B19" s="129" t="s">
        <v>92</v>
      </c>
      <c r="C19" s="31">
        <v>0</v>
      </c>
      <c r="D19" s="31">
        <f aca="true" t="shared" si="3" ref="D19:D32">E19+F19</f>
        <v>0</v>
      </c>
      <c r="E19" s="255">
        <v>0</v>
      </c>
      <c r="F19" s="246">
        <v>0</v>
      </c>
      <c r="G19" s="246">
        <v>0</v>
      </c>
      <c r="H19" s="256" t="e">
        <f t="shared" si="1"/>
        <v>#DIV/0!</v>
      </c>
      <c r="I19" s="286">
        <v>0</v>
      </c>
      <c r="J19" s="72" t="e">
        <f t="shared" si="0"/>
        <v>#DIV/0!</v>
      </c>
      <c r="K19" s="7"/>
      <c r="L19" s="3"/>
    </row>
    <row r="20" spans="1:12" s="4" customFormat="1" ht="16.5" customHeight="1">
      <c r="A20" s="5"/>
      <c r="B20" s="130" t="s">
        <v>93</v>
      </c>
      <c r="C20" s="31">
        <v>0</v>
      </c>
      <c r="D20" s="31">
        <f t="shared" si="3"/>
        <v>0</v>
      </c>
      <c r="E20" s="255">
        <v>0</v>
      </c>
      <c r="F20" s="246">
        <v>0</v>
      </c>
      <c r="G20" s="246">
        <v>0</v>
      </c>
      <c r="H20" s="256" t="e">
        <f t="shared" si="1"/>
        <v>#DIV/0!</v>
      </c>
      <c r="I20" s="286">
        <v>0</v>
      </c>
      <c r="J20" s="72" t="e">
        <f t="shared" si="0"/>
        <v>#DIV/0!</v>
      </c>
      <c r="K20" s="7"/>
      <c r="L20" s="3"/>
    </row>
    <row r="21" spans="1:12" s="4" customFormat="1" ht="16.5" customHeight="1">
      <c r="A21" s="5"/>
      <c r="B21" s="131" t="s">
        <v>94</v>
      </c>
      <c r="C21" s="31">
        <v>0</v>
      </c>
      <c r="D21" s="31">
        <f t="shared" si="3"/>
        <v>0</v>
      </c>
      <c r="E21" s="255">
        <v>0</v>
      </c>
      <c r="F21" s="246">
        <v>0</v>
      </c>
      <c r="G21" s="246">
        <v>0</v>
      </c>
      <c r="H21" s="256" t="e">
        <f t="shared" si="1"/>
        <v>#DIV/0!</v>
      </c>
      <c r="I21" s="286">
        <v>0</v>
      </c>
      <c r="J21" s="72" t="e">
        <f t="shared" si="0"/>
        <v>#DIV/0!</v>
      </c>
      <c r="K21" s="7"/>
      <c r="L21" s="3"/>
    </row>
    <row r="22" spans="1:12" s="4" customFormat="1" ht="16.5" customHeight="1">
      <c r="A22" s="5"/>
      <c r="B22" s="59" t="s">
        <v>95</v>
      </c>
      <c r="C22" s="31">
        <v>451</v>
      </c>
      <c r="D22" s="31">
        <f t="shared" si="3"/>
        <v>47</v>
      </c>
      <c r="E22" s="255">
        <v>23</v>
      </c>
      <c r="F22" s="246">
        <v>24</v>
      </c>
      <c r="G22" s="246">
        <v>0</v>
      </c>
      <c r="H22" s="256">
        <f t="shared" si="1"/>
        <v>0</v>
      </c>
      <c r="I22" s="286">
        <v>2022</v>
      </c>
      <c r="J22" s="72">
        <f t="shared" si="0"/>
        <v>43.02127659574468</v>
      </c>
      <c r="K22" s="7"/>
      <c r="L22" s="3"/>
    </row>
    <row r="23" spans="1:12" s="4" customFormat="1" ht="16.5" customHeight="1">
      <c r="A23" s="5"/>
      <c r="B23" s="59" t="s">
        <v>96</v>
      </c>
      <c r="C23" s="31">
        <v>381</v>
      </c>
      <c r="D23" s="31">
        <f t="shared" si="3"/>
        <v>69</v>
      </c>
      <c r="E23" s="255">
        <v>19</v>
      </c>
      <c r="F23" s="246">
        <v>50</v>
      </c>
      <c r="G23" s="246">
        <v>0</v>
      </c>
      <c r="H23" s="256">
        <f t="shared" si="1"/>
        <v>0</v>
      </c>
      <c r="I23" s="286">
        <v>1945</v>
      </c>
      <c r="J23" s="72">
        <f t="shared" si="0"/>
        <v>28.18840579710145</v>
      </c>
      <c r="K23" s="7"/>
      <c r="L23" s="3"/>
    </row>
    <row r="24" spans="1:12" s="4" customFormat="1" ht="16.5" customHeight="1">
      <c r="A24" s="5"/>
      <c r="B24" s="59" t="s">
        <v>97</v>
      </c>
      <c r="C24" s="31">
        <v>597</v>
      </c>
      <c r="D24" s="31">
        <f t="shared" si="3"/>
        <v>85</v>
      </c>
      <c r="E24" s="255">
        <v>44</v>
      </c>
      <c r="F24" s="246">
        <v>41</v>
      </c>
      <c r="G24" s="246">
        <v>0</v>
      </c>
      <c r="H24" s="256">
        <f t="shared" si="1"/>
        <v>0</v>
      </c>
      <c r="I24" s="286">
        <v>2855</v>
      </c>
      <c r="J24" s="72">
        <f t="shared" si="0"/>
        <v>33.588235294117645</v>
      </c>
      <c r="K24" s="7"/>
      <c r="L24" s="3"/>
    </row>
    <row r="25" spans="1:12" s="4" customFormat="1" ht="16.5" customHeight="1">
      <c r="A25" s="5"/>
      <c r="B25" s="59" t="s">
        <v>98</v>
      </c>
      <c r="C25" s="31">
        <v>508</v>
      </c>
      <c r="D25" s="31">
        <f t="shared" si="3"/>
        <v>58</v>
      </c>
      <c r="E25" s="255">
        <v>19</v>
      </c>
      <c r="F25" s="246">
        <v>39</v>
      </c>
      <c r="G25" s="246">
        <v>0</v>
      </c>
      <c r="H25" s="256">
        <f t="shared" si="1"/>
        <v>0</v>
      </c>
      <c r="I25" s="286">
        <v>3136</v>
      </c>
      <c r="J25" s="72">
        <f t="shared" si="0"/>
        <v>54.06896551724138</v>
      </c>
      <c r="K25" s="7"/>
      <c r="L25" s="3"/>
    </row>
    <row r="26" spans="1:12" s="4" customFormat="1" ht="16.5" customHeight="1">
      <c r="A26" s="5"/>
      <c r="B26" s="59" t="s">
        <v>99</v>
      </c>
      <c r="C26" s="31">
        <v>408</v>
      </c>
      <c r="D26" s="31">
        <f t="shared" si="3"/>
        <v>44</v>
      </c>
      <c r="E26" s="255">
        <v>16</v>
      </c>
      <c r="F26" s="246">
        <v>28</v>
      </c>
      <c r="G26" s="246">
        <v>0</v>
      </c>
      <c r="H26" s="256">
        <f t="shared" si="1"/>
        <v>0</v>
      </c>
      <c r="I26" s="286">
        <v>1456</v>
      </c>
      <c r="J26" s="72">
        <f t="shared" si="0"/>
        <v>33.09090909090909</v>
      </c>
      <c r="K26" s="7"/>
      <c r="L26" s="3"/>
    </row>
    <row r="27" spans="1:12" s="4" customFormat="1" ht="16.5" customHeight="1">
      <c r="A27" s="5"/>
      <c r="B27" s="59" t="s">
        <v>100</v>
      </c>
      <c r="C27" s="31">
        <v>439</v>
      </c>
      <c r="D27" s="31">
        <f t="shared" si="3"/>
        <v>31</v>
      </c>
      <c r="E27" s="255">
        <v>13</v>
      </c>
      <c r="F27" s="246">
        <v>18</v>
      </c>
      <c r="G27" s="246">
        <v>0</v>
      </c>
      <c r="H27" s="256">
        <f t="shared" si="1"/>
        <v>0</v>
      </c>
      <c r="I27" s="286">
        <v>1252</v>
      </c>
      <c r="J27" s="72">
        <f t="shared" si="0"/>
        <v>40.38709677419355</v>
      </c>
      <c r="K27" s="7"/>
      <c r="L27" s="3"/>
    </row>
    <row r="28" spans="1:12" s="4" customFormat="1" ht="16.5" customHeight="1">
      <c r="A28" s="5"/>
      <c r="B28" s="59" t="s">
        <v>101</v>
      </c>
      <c r="C28" s="31">
        <v>430</v>
      </c>
      <c r="D28" s="31">
        <f t="shared" si="3"/>
        <v>63</v>
      </c>
      <c r="E28" s="255">
        <v>31</v>
      </c>
      <c r="F28" s="246">
        <v>32</v>
      </c>
      <c r="G28" s="246">
        <v>0</v>
      </c>
      <c r="H28" s="256">
        <f t="shared" si="1"/>
        <v>0</v>
      </c>
      <c r="I28" s="286">
        <v>2756</v>
      </c>
      <c r="J28" s="72">
        <f t="shared" si="0"/>
        <v>43.74603174603175</v>
      </c>
      <c r="K28" s="7"/>
      <c r="L28" s="3"/>
    </row>
    <row r="29" spans="1:12" s="4" customFormat="1" ht="16.5" customHeight="1">
      <c r="A29" s="5"/>
      <c r="B29" s="59" t="s">
        <v>102</v>
      </c>
      <c r="C29" s="31">
        <v>441</v>
      </c>
      <c r="D29" s="31">
        <f t="shared" si="3"/>
        <v>80</v>
      </c>
      <c r="E29" s="255">
        <v>39</v>
      </c>
      <c r="F29" s="246">
        <v>41</v>
      </c>
      <c r="G29" s="246">
        <v>0</v>
      </c>
      <c r="H29" s="256">
        <f t="shared" si="1"/>
        <v>0</v>
      </c>
      <c r="I29" s="71">
        <v>2715</v>
      </c>
      <c r="J29" s="72">
        <f t="shared" si="0"/>
        <v>33.9375</v>
      </c>
      <c r="K29" s="7"/>
      <c r="L29" s="3"/>
    </row>
    <row r="30" spans="1:12" s="4" customFormat="1" ht="16.5" customHeight="1">
      <c r="A30" s="5"/>
      <c r="B30" s="59" t="s">
        <v>103</v>
      </c>
      <c r="C30" s="31">
        <v>467</v>
      </c>
      <c r="D30" s="31">
        <f t="shared" si="3"/>
        <v>76</v>
      </c>
      <c r="E30" s="255">
        <v>29</v>
      </c>
      <c r="F30" s="246">
        <v>47</v>
      </c>
      <c r="G30" s="246">
        <v>0</v>
      </c>
      <c r="H30" s="256">
        <f t="shared" si="1"/>
        <v>0</v>
      </c>
      <c r="I30" s="71">
        <v>2795</v>
      </c>
      <c r="J30" s="72">
        <f t="shared" si="0"/>
        <v>36.776315789473685</v>
      </c>
      <c r="K30" s="7"/>
      <c r="L30" s="3"/>
    </row>
    <row r="31" spans="1:12" s="4" customFormat="1" ht="16.5" customHeight="1">
      <c r="A31" s="5"/>
      <c r="B31" s="59" t="s">
        <v>104</v>
      </c>
      <c r="C31" s="31">
        <v>548</v>
      </c>
      <c r="D31" s="31">
        <f t="shared" si="3"/>
        <v>51</v>
      </c>
      <c r="E31" s="255">
        <v>17</v>
      </c>
      <c r="F31" s="246">
        <v>34</v>
      </c>
      <c r="G31" s="246">
        <v>0</v>
      </c>
      <c r="H31" s="256">
        <f t="shared" si="1"/>
        <v>0</v>
      </c>
      <c r="I31" s="71">
        <v>2647</v>
      </c>
      <c r="J31" s="72">
        <f t="shared" si="0"/>
        <v>51.90196078431372</v>
      </c>
      <c r="K31" s="7"/>
      <c r="L31" s="3"/>
    </row>
    <row r="32" spans="1:12" s="4" customFormat="1" ht="16.5" customHeight="1">
      <c r="A32" s="5"/>
      <c r="B32" s="60" t="s">
        <v>105</v>
      </c>
      <c r="C32" s="36">
        <v>466</v>
      </c>
      <c r="D32" s="36">
        <f t="shared" si="3"/>
        <v>69</v>
      </c>
      <c r="E32" s="258">
        <v>33</v>
      </c>
      <c r="F32" s="248">
        <v>36</v>
      </c>
      <c r="G32" s="248">
        <v>0</v>
      </c>
      <c r="H32" s="259">
        <f t="shared" si="1"/>
        <v>0</v>
      </c>
      <c r="I32" s="73">
        <v>3125</v>
      </c>
      <c r="J32" s="74">
        <f t="shared" si="0"/>
        <v>45.289855072463766</v>
      </c>
      <c r="K32" s="11"/>
      <c r="L32" s="3"/>
    </row>
    <row r="33" spans="1:12" s="44" customFormat="1" ht="16.5">
      <c r="A33" s="5"/>
      <c r="B33" s="27" t="s">
        <v>22</v>
      </c>
      <c r="C33" s="51">
        <f>SUM(C18:C32)</f>
        <v>5136</v>
      </c>
      <c r="D33" s="63">
        <f>SUM(D18:D32)</f>
        <v>674</v>
      </c>
      <c r="E33" s="260">
        <f>SUM(E18:E32)</f>
        <v>283</v>
      </c>
      <c r="F33" s="260">
        <f>SUM(F18:F32)</f>
        <v>391</v>
      </c>
      <c r="G33" s="260">
        <f>SUM(G18:G32)</f>
        <v>0</v>
      </c>
      <c r="H33" s="252">
        <f t="shared" si="1"/>
        <v>0</v>
      </c>
      <c r="I33" s="51">
        <f>SUM(I18:I32)</f>
        <v>26737</v>
      </c>
      <c r="J33" s="65">
        <f t="shared" si="0"/>
        <v>39.66913946587537</v>
      </c>
      <c r="K33" s="46"/>
      <c r="L33" s="43"/>
    </row>
    <row r="34" spans="1:12" s="4" customFormat="1" ht="14.25" customHeight="1">
      <c r="A34" s="5" t="s">
        <v>11</v>
      </c>
      <c r="B34" s="128" t="s">
        <v>122</v>
      </c>
      <c r="C34" s="265">
        <v>0</v>
      </c>
      <c r="D34" s="270">
        <f>E34+F34</f>
        <v>0</v>
      </c>
      <c r="E34" s="244">
        <v>0</v>
      </c>
      <c r="F34" s="244">
        <v>0</v>
      </c>
      <c r="G34" s="244">
        <v>0</v>
      </c>
      <c r="H34" s="254" t="e">
        <f t="shared" si="1"/>
        <v>#DIV/0!</v>
      </c>
      <c r="I34" s="69">
        <v>0</v>
      </c>
      <c r="J34" s="70" t="e">
        <f t="shared" si="0"/>
        <v>#DIV/0!</v>
      </c>
      <c r="K34" s="9"/>
      <c r="L34" s="3"/>
    </row>
    <row r="35" spans="1:12" s="4" customFormat="1" ht="16.5" customHeight="1">
      <c r="A35" s="5" t="s">
        <v>23</v>
      </c>
      <c r="B35" s="132" t="s">
        <v>106</v>
      </c>
      <c r="C35" s="266">
        <v>500</v>
      </c>
      <c r="D35" s="268">
        <f>E35+F35</f>
        <v>147</v>
      </c>
      <c r="E35" s="246">
        <v>104</v>
      </c>
      <c r="F35" s="246">
        <v>43</v>
      </c>
      <c r="G35" s="246">
        <v>0</v>
      </c>
      <c r="H35" s="256">
        <f t="shared" si="1"/>
        <v>0</v>
      </c>
      <c r="I35" s="71">
        <v>6639</v>
      </c>
      <c r="J35" s="72">
        <f t="shared" si="0"/>
        <v>45.16326530612245</v>
      </c>
      <c r="K35" s="7"/>
      <c r="L35" s="3"/>
    </row>
    <row r="36" spans="1:12" s="4" customFormat="1" ht="16.5" customHeight="1">
      <c r="A36" s="5"/>
      <c r="B36" s="62" t="s">
        <v>107</v>
      </c>
      <c r="C36" s="266">
        <v>682</v>
      </c>
      <c r="D36" s="268">
        <f>E36+F36</f>
        <v>122</v>
      </c>
      <c r="E36" s="246">
        <v>102</v>
      </c>
      <c r="F36" s="246">
        <v>20</v>
      </c>
      <c r="G36" s="246">
        <v>0</v>
      </c>
      <c r="H36" s="256">
        <f t="shared" si="1"/>
        <v>0</v>
      </c>
      <c r="I36" s="71">
        <v>5897</v>
      </c>
      <c r="J36" s="72">
        <f aca="true" t="shared" si="4" ref="J36:J56">I36/D36</f>
        <v>48.33606557377049</v>
      </c>
      <c r="K36" s="7"/>
      <c r="L36" s="3"/>
    </row>
    <row r="37" spans="1:12" s="4" customFormat="1" ht="16.5" customHeight="1">
      <c r="A37" s="5"/>
      <c r="B37" s="59" t="s">
        <v>108</v>
      </c>
      <c r="C37" s="266">
        <v>480</v>
      </c>
      <c r="D37" s="268">
        <f>E37+F37</f>
        <v>105</v>
      </c>
      <c r="E37" s="246">
        <v>58</v>
      </c>
      <c r="F37" s="246">
        <v>47</v>
      </c>
      <c r="G37" s="246">
        <v>0</v>
      </c>
      <c r="H37" s="256">
        <f t="shared" si="1"/>
        <v>0</v>
      </c>
      <c r="I37" s="71">
        <v>5000</v>
      </c>
      <c r="J37" s="72">
        <f t="shared" si="4"/>
        <v>47.61904761904762</v>
      </c>
      <c r="K37" s="7"/>
      <c r="L37" s="3"/>
    </row>
    <row r="38" spans="1:12" s="4" customFormat="1" ht="16.5" customHeight="1">
      <c r="A38" s="5"/>
      <c r="B38" s="61" t="s">
        <v>109</v>
      </c>
      <c r="C38" s="267">
        <v>448</v>
      </c>
      <c r="D38" s="269">
        <f>E38+F38</f>
        <v>33</v>
      </c>
      <c r="E38" s="246">
        <v>17</v>
      </c>
      <c r="F38" s="246">
        <v>16</v>
      </c>
      <c r="G38" s="246">
        <v>0</v>
      </c>
      <c r="H38" s="256">
        <f t="shared" si="1"/>
        <v>0</v>
      </c>
      <c r="I38" s="71">
        <v>1892</v>
      </c>
      <c r="J38" s="72">
        <f t="shared" si="4"/>
        <v>57.333333333333336</v>
      </c>
      <c r="K38" s="7"/>
      <c r="L38" s="3"/>
    </row>
    <row r="39" spans="1:12" s="44" customFormat="1" ht="16.5" customHeight="1">
      <c r="A39" s="5"/>
      <c r="B39" s="27" t="s">
        <v>24</v>
      </c>
      <c r="C39" s="28">
        <f>SUM(C34:C38)</f>
        <v>2110</v>
      </c>
      <c r="D39" s="63">
        <f>SUM(D34:D38)</f>
        <v>407</v>
      </c>
      <c r="E39" s="257">
        <f>SUM(E34:E38)</f>
        <v>281</v>
      </c>
      <c r="F39" s="257">
        <f>SUM(F34:F38)</f>
        <v>126</v>
      </c>
      <c r="G39" s="257">
        <f>SUM(G34:G38)</f>
        <v>0</v>
      </c>
      <c r="H39" s="252">
        <f t="shared" si="1"/>
        <v>0</v>
      </c>
      <c r="I39" s="28">
        <f>SUM(I34:I38)</f>
        <v>19428</v>
      </c>
      <c r="J39" s="65">
        <f t="shared" si="4"/>
        <v>47.73464373464373</v>
      </c>
      <c r="K39" s="46"/>
      <c r="L39" s="43"/>
    </row>
    <row r="40" spans="1:12" s="4" customFormat="1" ht="16.5" customHeight="1">
      <c r="A40" s="21" t="s">
        <v>12</v>
      </c>
      <c r="B40" s="128" t="s">
        <v>121</v>
      </c>
      <c r="C40" s="265">
        <v>0</v>
      </c>
      <c r="D40" s="270">
        <f>E40+F40</f>
        <v>1</v>
      </c>
      <c r="E40" s="244">
        <v>1</v>
      </c>
      <c r="F40" s="244">
        <v>0</v>
      </c>
      <c r="G40" s="244">
        <v>0</v>
      </c>
      <c r="H40" s="254">
        <f t="shared" si="1"/>
        <v>0</v>
      </c>
      <c r="I40" s="69">
        <v>27</v>
      </c>
      <c r="J40" s="70">
        <f t="shared" si="4"/>
        <v>27</v>
      </c>
      <c r="K40" s="9"/>
      <c r="L40" s="3"/>
    </row>
    <row r="41" spans="1:12" s="4" customFormat="1" ht="16.5" customHeight="1">
      <c r="A41" s="283"/>
      <c r="B41" s="284" t="s">
        <v>240</v>
      </c>
      <c r="C41" s="285">
        <v>0</v>
      </c>
      <c r="D41" s="268">
        <f>E41+F41</f>
        <v>0</v>
      </c>
      <c r="E41" s="246">
        <v>0</v>
      </c>
      <c r="F41" s="246">
        <v>0</v>
      </c>
      <c r="G41" s="246">
        <v>0</v>
      </c>
      <c r="H41" s="256" t="e">
        <f t="shared" si="1"/>
        <v>#DIV/0!</v>
      </c>
      <c r="I41" s="71">
        <v>0</v>
      </c>
      <c r="J41" s="72" t="e">
        <f t="shared" si="4"/>
        <v>#DIV/0!</v>
      </c>
      <c r="K41" s="7"/>
      <c r="L41" s="3"/>
    </row>
    <row r="42" spans="1:12" s="4" customFormat="1" ht="16.5" customHeight="1">
      <c r="A42" s="5" t="s">
        <v>25</v>
      </c>
      <c r="B42" s="132" t="s">
        <v>110</v>
      </c>
      <c r="C42" s="266">
        <v>760</v>
      </c>
      <c r="D42" s="268">
        <f aca="true" t="shared" si="5" ref="D42:D47">E42+F42</f>
        <v>92</v>
      </c>
      <c r="E42" s="246">
        <v>48</v>
      </c>
      <c r="F42" s="246">
        <v>44</v>
      </c>
      <c r="G42" s="246">
        <v>0</v>
      </c>
      <c r="H42" s="256">
        <f t="shared" si="1"/>
        <v>0</v>
      </c>
      <c r="I42" s="71">
        <v>3680</v>
      </c>
      <c r="J42" s="72">
        <f t="shared" si="4"/>
        <v>40</v>
      </c>
      <c r="K42" s="7"/>
      <c r="L42" s="3"/>
    </row>
    <row r="43" spans="1:12" s="4" customFormat="1" ht="16.5" customHeight="1">
      <c r="A43" s="5"/>
      <c r="B43" s="132" t="s">
        <v>111</v>
      </c>
      <c r="C43" s="266">
        <v>836</v>
      </c>
      <c r="D43" s="268">
        <f t="shared" si="5"/>
        <v>88</v>
      </c>
      <c r="E43" s="246">
        <v>51</v>
      </c>
      <c r="F43" s="246">
        <v>37</v>
      </c>
      <c r="G43" s="246">
        <v>0</v>
      </c>
      <c r="H43" s="256">
        <f t="shared" si="1"/>
        <v>0</v>
      </c>
      <c r="I43" s="71">
        <v>4361</v>
      </c>
      <c r="J43" s="72">
        <f t="shared" si="4"/>
        <v>49.55681818181818</v>
      </c>
      <c r="K43" s="7"/>
      <c r="L43" s="3"/>
    </row>
    <row r="44" spans="1:12" s="4" customFormat="1" ht="16.5" customHeight="1">
      <c r="A44" s="5"/>
      <c r="B44" s="62" t="s">
        <v>112</v>
      </c>
      <c r="C44" s="266">
        <v>392</v>
      </c>
      <c r="D44" s="268">
        <f t="shared" si="5"/>
        <v>41</v>
      </c>
      <c r="E44" s="246">
        <v>24</v>
      </c>
      <c r="F44" s="246">
        <v>17</v>
      </c>
      <c r="G44" s="246">
        <v>0</v>
      </c>
      <c r="H44" s="256">
        <f t="shared" si="1"/>
        <v>0</v>
      </c>
      <c r="I44" s="71">
        <v>1860</v>
      </c>
      <c r="J44" s="72">
        <f t="shared" si="4"/>
        <v>45.36585365853659</v>
      </c>
      <c r="K44" s="7"/>
      <c r="L44" s="3"/>
    </row>
    <row r="45" spans="1:12" s="4" customFormat="1" ht="16.5" customHeight="1">
      <c r="A45" s="5"/>
      <c r="B45" s="59" t="s">
        <v>113</v>
      </c>
      <c r="C45" s="266">
        <v>973</v>
      </c>
      <c r="D45" s="268">
        <f t="shared" si="5"/>
        <v>109</v>
      </c>
      <c r="E45" s="246">
        <v>33</v>
      </c>
      <c r="F45" s="246">
        <v>76</v>
      </c>
      <c r="G45" s="246">
        <v>0</v>
      </c>
      <c r="H45" s="256">
        <f t="shared" si="1"/>
        <v>0</v>
      </c>
      <c r="I45" s="71">
        <v>4391</v>
      </c>
      <c r="J45" s="72">
        <f t="shared" si="4"/>
        <v>40.28440366972477</v>
      </c>
      <c r="K45" s="7"/>
      <c r="L45" s="3"/>
    </row>
    <row r="46" spans="1:12" s="4" customFormat="1" ht="16.5" customHeight="1">
      <c r="A46" s="5"/>
      <c r="B46" s="59" t="s">
        <v>114</v>
      </c>
      <c r="C46" s="266">
        <v>485</v>
      </c>
      <c r="D46" s="268">
        <f t="shared" si="5"/>
        <v>38</v>
      </c>
      <c r="E46" s="246">
        <v>27</v>
      </c>
      <c r="F46" s="246">
        <v>11</v>
      </c>
      <c r="G46" s="246">
        <v>0</v>
      </c>
      <c r="H46" s="256">
        <f t="shared" si="1"/>
        <v>0</v>
      </c>
      <c r="I46" s="71">
        <v>1925</v>
      </c>
      <c r="J46" s="72">
        <f t="shared" si="4"/>
        <v>50.6578947368421</v>
      </c>
      <c r="K46" s="7"/>
      <c r="L46" s="3"/>
    </row>
    <row r="47" spans="1:12" s="4" customFormat="1" ht="16.5" customHeight="1">
      <c r="A47" s="5"/>
      <c r="B47" s="61" t="s">
        <v>115</v>
      </c>
      <c r="C47" s="267">
        <v>430</v>
      </c>
      <c r="D47" s="269">
        <f t="shared" si="5"/>
        <v>39</v>
      </c>
      <c r="E47" s="246">
        <v>18</v>
      </c>
      <c r="F47" s="246">
        <v>21</v>
      </c>
      <c r="G47" s="246">
        <v>0</v>
      </c>
      <c r="H47" s="256">
        <f t="shared" si="1"/>
        <v>0</v>
      </c>
      <c r="I47" s="71">
        <v>1810</v>
      </c>
      <c r="J47" s="72">
        <f t="shared" si="4"/>
        <v>46.41025641025641</v>
      </c>
      <c r="K47" s="7"/>
      <c r="L47" s="3"/>
    </row>
    <row r="48" spans="1:12" s="44" customFormat="1" ht="16.5">
      <c r="A48" s="5"/>
      <c r="B48" s="27" t="s">
        <v>27</v>
      </c>
      <c r="C48" s="28">
        <f>SUM(C40:C47)</f>
        <v>3876</v>
      </c>
      <c r="D48" s="141">
        <f>SUM(D40:D47)</f>
        <v>408</v>
      </c>
      <c r="E48" s="257">
        <f>SUM(E40:E47)</f>
        <v>202</v>
      </c>
      <c r="F48" s="257">
        <f>SUM(F40:F47)</f>
        <v>206</v>
      </c>
      <c r="G48" s="257">
        <f>SUM(G40:G47)</f>
        <v>0</v>
      </c>
      <c r="H48" s="252">
        <f t="shared" si="1"/>
        <v>0</v>
      </c>
      <c r="I48" s="28">
        <f>SUM(I40:I47)</f>
        <v>18054</v>
      </c>
      <c r="J48" s="65">
        <f t="shared" si="4"/>
        <v>44.25</v>
      </c>
      <c r="K48" s="46"/>
      <c r="L48" s="43"/>
    </row>
    <row r="49" spans="1:12" s="4" customFormat="1" ht="16.5" customHeight="1">
      <c r="A49" s="21" t="s">
        <v>8</v>
      </c>
      <c r="B49" s="128" t="s">
        <v>120</v>
      </c>
      <c r="C49" s="30">
        <v>0</v>
      </c>
      <c r="D49" s="67">
        <f>E49+F49</f>
        <v>0</v>
      </c>
      <c r="E49" s="253">
        <v>0</v>
      </c>
      <c r="F49" s="244">
        <v>0</v>
      </c>
      <c r="G49" s="244">
        <v>0</v>
      </c>
      <c r="H49" s="254" t="e">
        <f t="shared" si="1"/>
        <v>#DIV/0!</v>
      </c>
      <c r="I49" s="69">
        <v>0</v>
      </c>
      <c r="J49" s="70" t="e">
        <f t="shared" si="4"/>
        <v>#DIV/0!</v>
      </c>
      <c r="K49" s="9"/>
      <c r="L49" s="3"/>
    </row>
    <row r="50" spans="1:12" s="4" customFormat="1" ht="16.5" customHeight="1">
      <c r="A50" s="5" t="s">
        <v>26</v>
      </c>
      <c r="B50" s="133" t="s">
        <v>116</v>
      </c>
      <c r="C50" s="42">
        <v>502</v>
      </c>
      <c r="D50" s="78">
        <f>E50+F50</f>
        <v>60</v>
      </c>
      <c r="E50" s="255">
        <v>30</v>
      </c>
      <c r="F50" s="246">
        <v>30</v>
      </c>
      <c r="G50" s="246">
        <v>0</v>
      </c>
      <c r="H50" s="256">
        <f t="shared" si="1"/>
        <v>0</v>
      </c>
      <c r="I50" s="71">
        <v>3758</v>
      </c>
      <c r="J50" s="72">
        <f t="shared" si="4"/>
        <v>62.63333333333333</v>
      </c>
      <c r="K50" s="7"/>
      <c r="L50" s="3"/>
    </row>
    <row r="51" spans="1:12" s="44" customFormat="1" ht="16.5" customHeight="1">
      <c r="A51" s="5"/>
      <c r="B51" s="27" t="s">
        <v>28</v>
      </c>
      <c r="C51" s="28">
        <f>SUM(C49:C50)</f>
        <v>502</v>
      </c>
      <c r="D51" s="64">
        <f>SUM(D49:D50)</f>
        <v>60</v>
      </c>
      <c r="E51" s="257">
        <f>SUM(E49:E50)</f>
        <v>30</v>
      </c>
      <c r="F51" s="257">
        <f>SUM(F49:F50)</f>
        <v>30</v>
      </c>
      <c r="G51" s="257">
        <f>SUM(G49:G50)</f>
        <v>0</v>
      </c>
      <c r="H51" s="252">
        <f t="shared" si="1"/>
        <v>0</v>
      </c>
      <c r="I51" s="28">
        <f>SUM(I49:I50)</f>
        <v>3758</v>
      </c>
      <c r="J51" s="65">
        <f t="shared" si="4"/>
        <v>62.63333333333333</v>
      </c>
      <c r="K51" s="46"/>
      <c r="L51" s="43"/>
    </row>
    <row r="52" spans="1:12" s="4" customFormat="1" ht="16.5" customHeight="1">
      <c r="A52" s="5" t="s">
        <v>13</v>
      </c>
      <c r="B52" s="128" t="s">
        <v>83</v>
      </c>
      <c r="C52" s="30">
        <v>0</v>
      </c>
      <c r="D52" s="67">
        <f>E52+F52</f>
        <v>0</v>
      </c>
      <c r="E52" s="253">
        <v>0</v>
      </c>
      <c r="F52" s="244">
        <v>0</v>
      </c>
      <c r="G52" s="244">
        <v>0</v>
      </c>
      <c r="H52" s="254" t="e">
        <f t="shared" si="1"/>
        <v>#DIV/0!</v>
      </c>
      <c r="I52" s="69">
        <v>0</v>
      </c>
      <c r="J52" s="70" t="e">
        <f t="shared" si="4"/>
        <v>#DIV/0!</v>
      </c>
      <c r="K52" s="9"/>
      <c r="L52" s="3"/>
    </row>
    <row r="53" spans="1:12" s="4" customFormat="1" ht="19.5" customHeight="1">
      <c r="A53" s="5" t="s">
        <v>29</v>
      </c>
      <c r="B53" s="132" t="s">
        <v>117</v>
      </c>
      <c r="C53" s="42">
        <v>750</v>
      </c>
      <c r="D53" s="78">
        <f>E53+F53</f>
        <v>110</v>
      </c>
      <c r="E53" s="255">
        <v>42</v>
      </c>
      <c r="F53" s="246">
        <v>68</v>
      </c>
      <c r="G53" s="246">
        <v>0</v>
      </c>
      <c r="H53" s="256">
        <f t="shared" si="1"/>
        <v>0</v>
      </c>
      <c r="I53" s="71">
        <v>4911</v>
      </c>
      <c r="J53" s="72">
        <f t="shared" si="4"/>
        <v>44.64545454545455</v>
      </c>
      <c r="K53" s="7"/>
      <c r="L53" s="3"/>
    </row>
    <row r="54" spans="1:13" s="44" customFormat="1" ht="18.75" customHeight="1">
      <c r="A54" s="5"/>
      <c r="B54" s="27" t="s">
        <v>30</v>
      </c>
      <c r="C54" s="28">
        <f>SUM(C52:C53)</f>
        <v>750</v>
      </c>
      <c r="D54" s="64">
        <f>SUM(D52:D53)</f>
        <v>110</v>
      </c>
      <c r="E54" s="257">
        <f>SUM(E52:E53)</f>
        <v>42</v>
      </c>
      <c r="F54" s="257">
        <f>SUM(F52:F53)</f>
        <v>68</v>
      </c>
      <c r="G54" s="257">
        <f>SUM(G52:G53)</f>
        <v>0</v>
      </c>
      <c r="H54" s="252">
        <f t="shared" si="1"/>
        <v>0</v>
      </c>
      <c r="I54" s="28">
        <f>SUM(I52:I53)</f>
        <v>4911</v>
      </c>
      <c r="J54" s="65">
        <f t="shared" si="4"/>
        <v>44.64545454545455</v>
      </c>
      <c r="K54" s="46"/>
      <c r="L54" s="43"/>
      <c r="M54" s="43"/>
    </row>
    <row r="55" spans="1:12" s="4" customFormat="1" ht="16.5" customHeight="1">
      <c r="A55" s="21" t="s">
        <v>9</v>
      </c>
      <c r="B55" s="128" t="s">
        <v>119</v>
      </c>
      <c r="C55" s="30">
        <v>0</v>
      </c>
      <c r="D55" s="67">
        <f>E55+F55</f>
        <v>0</v>
      </c>
      <c r="E55" s="253">
        <v>0</v>
      </c>
      <c r="F55" s="244">
        <v>0</v>
      </c>
      <c r="G55" s="244">
        <v>0</v>
      </c>
      <c r="H55" s="254" t="e">
        <f t="shared" si="1"/>
        <v>#DIV/0!</v>
      </c>
      <c r="I55" s="69">
        <v>0</v>
      </c>
      <c r="J55" s="70" t="e">
        <f t="shared" si="4"/>
        <v>#DIV/0!</v>
      </c>
      <c r="K55" s="9"/>
      <c r="L55" s="3"/>
    </row>
    <row r="56" spans="1:12" s="4" customFormat="1" ht="16.5" customHeight="1">
      <c r="A56" s="5" t="s">
        <v>31</v>
      </c>
      <c r="B56" s="134" t="s">
        <v>118</v>
      </c>
      <c r="C56" s="31">
        <v>776</v>
      </c>
      <c r="D56" s="68">
        <f>E56+F56</f>
        <v>120</v>
      </c>
      <c r="E56" s="255">
        <v>87</v>
      </c>
      <c r="F56" s="246">
        <v>33</v>
      </c>
      <c r="G56" s="246">
        <v>0</v>
      </c>
      <c r="H56" s="256">
        <f t="shared" si="1"/>
        <v>0</v>
      </c>
      <c r="I56" s="71">
        <v>5601</v>
      </c>
      <c r="J56" s="72">
        <f t="shared" si="4"/>
        <v>46.675</v>
      </c>
      <c r="K56" s="7"/>
      <c r="L56" s="3"/>
    </row>
    <row r="57" spans="1:11" s="52" customFormat="1" ht="16.5" customHeight="1">
      <c r="A57" s="24"/>
      <c r="B57" s="27" t="s">
        <v>32</v>
      </c>
      <c r="C57" s="28">
        <f>SUM(C55:C56)</f>
        <v>776</v>
      </c>
      <c r="D57" s="276">
        <f>SUM(D55:D56)</f>
        <v>120</v>
      </c>
      <c r="E57" s="257">
        <f>SUM(E55:E56)</f>
        <v>87</v>
      </c>
      <c r="F57" s="257">
        <f>SUM(F55:F56)</f>
        <v>33</v>
      </c>
      <c r="G57" s="257">
        <f>SUM(G55:G56)</f>
        <v>0</v>
      </c>
      <c r="H57" s="272">
        <f>G57/D57</f>
        <v>0</v>
      </c>
      <c r="I57" s="28">
        <f>SUM(I55:I56)</f>
        <v>5601</v>
      </c>
      <c r="J57" s="280">
        <f aca="true" t="shared" si="6" ref="J57:J64">I57/D57</f>
        <v>46.675</v>
      </c>
      <c r="K57" s="53"/>
    </row>
    <row r="58" spans="1:12" s="52" customFormat="1" ht="16.5" customHeight="1">
      <c r="A58" s="119" t="s">
        <v>232</v>
      </c>
      <c r="B58" s="32" t="s">
        <v>238</v>
      </c>
      <c r="C58" s="265">
        <v>0</v>
      </c>
      <c r="D58" s="270">
        <f aca="true" t="shared" si="7" ref="D58:D63">E58+F58</f>
        <v>3</v>
      </c>
      <c r="E58" s="246">
        <v>0</v>
      </c>
      <c r="F58" s="246">
        <v>3</v>
      </c>
      <c r="G58" s="246">
        <v>0</v>
      </c>
      <c r="H58" s="254">
        <f aca="true" t="shared" si="8" ref="H58:H63">G58/D58</f>
        <v>0</v>
      </c>
      <c r="I58" s="76">
        <v>156</v>
      </c>
      <c r="J58" s="274">
        <f t="shared" si="6"/>
        <v>52</v>
      </c>
      <c r="K58" s="277"/>
      <c r="L58" s="32"/>
    </row>
    <row r="59" spans="2:12" s="4" customFormat="1" ht="24" customHeight="1">
      <c r="B59" s="32" t="s">
        <v>233</v>
      </c>
      <c r="C59" s="266">
        <v>0</v>
      </c>
      <c r="D59" s="268">
        <f t="shared" si="7"/>
        <v>417</v>
      </c>
      <c r="E59" s="246">
        <v>417</v>
      </c>
      <c r="F59" s="246">
        <v>0</v>
      </c>
      <c r="G59" s="246">
        <v>0</v>
      </c>
      <c r="H59" s="256">
        <f t="shared" si="8"/>
        <v>0</v>
      </c>
      <c r="I59" s="76">
        <v>28392</v>
      </c>
      <c r="J59" s="275">
        <f t="shared" si="6"/>
        <v>68.0863309352518</v>
      </c>
      <c r="K59" s="278"/>
      <c r="L59" s="32"/>
    </row>
    <row r="60" spans="1:12" s="4" customFormat="1" ht="24" customHeight="1">
      <c r="A60" s="263"/>
      <c r="B60" s="32" t="s">
        <v>234</v>
      </c>
      <c r="C60" s="266">
        <v>0</v>
      </c>
      <c r="D60" s="268">
        <f t="shared" si="7"/>
        <v>30</v>
      </c>
      <c r="E60" s="246">
        <v>16</v>
      </c>
      <c r="F60" s="246">
        <v>14</v>
      </c>
      <c r="G60" s="246">
        <v>0</v>
      </c>
      <c r="H60" s="256">
        <f t="shared" si="8"/>
        <v>0</v>
      </c>
      <c r="I60" s="76">
        <v>841</v>
      </c>
      <c r="J60" s="275">
        <f t="shared" si="6"/>
        <v>28.033333333333335</v>
      </c>
      <c r="K60" s="278"/>
      <c r="L60" s="32"/>
    </row>
    <row r="61" spans="1:12" s="4" customFormat="1" ht="24" customHeight="1">
      <c r="A61" s="263"/>
      <c r="B61" s="32" t="s">
        <v>235</v>
      </c>
      <c r="C61" s="267">
        <v>0</v>
      </c>
      <c r="D61" s="268">
        <f t="shared" si="7"/>
        <v>0</v>
      </c>
      <c r="E61" s="246">
        <v>0</v>
      </c>
      <c r="F61" s="246">
        <v>0</v>
      </c>
      <c r="G61" s="246">
        <v>0</v>
      </c>
      <c r="H61" s="256" t="e">
        <f t="shared" si="8"/>
        <v>#DIV/0!</v>
      </c>
      <c r="I61" s="76">
        <v>0</v>
      </c>
      <c r="J61" s="275" t="e">
        <f t="shared" si="6"/>
        <v>#DIV/0!</v>
      </c>
      <c r="K61" s="278"/>
      <c r="L61" s="32"/>
    </row>
    <row r="62" spans="1:12" s="4" customFormat="1" ht="24" customHeight="1">
      <c r="A62" s="263"/>
      <c r="B62" s="264" t="s">
        <v>236</v>
      </c>
      <c r="C62" s="268">
        <v>0</v>
      </c>
      <c r="D62" s="268">
        <f t="shared" si="7"/>
        <v>168</v>
      </c>
      <c r="E62" s="246">
        <v>168</v>
      </c>
      <c r="F62" s="246">
        <v>0</v>
      </c>
      <c r="G62" s="246">
        <v>0</v>
      </c>
      <c r="H62" s="256">
        <f t="shared" si="8"/>
        <v>0</v>
      </c>
      <c r="I62" s="76">
        <v>8431</v>
      </c>
      <c r="J62" s="275">
        <f t="shared" si="6"/>
        <v>50.18452380952381</v>
      </c>
      <c r="K62" s="7"/>
      <c r="L62" s="6"/>
    </row>
    <row r="63" spans="1:11" ht="16.5">
      <c r="A63" s="263"/>
      <c r="B63" s="264" t="s">
        <v>237</v>
      </c>
      <c r="C63" s="268">
        <v>0</v>
      </c>
      <c r="D63" s="269">
        <f t="shared" si="7"/>
        <v>47</v>
      </c>
      <c r="E63" s="246">
        <v>0</v>
      </c>
      <c r="F63" s="246">
        <v>47</v>
      </c>
      <c r="G63" s="246">
        <v>0</v>
      </c>
      <c r="H63" s="259">
        <f t="shared" si="8"/>
        <v>0</v>
      </c>
      <c r="I63" s="76">
        <v>2104</v>
      </c>
      <c r="J63" s="282">
        <f t="shared" si="6"/>
        <v>44.765957446808514</v>
      </c>
      <c r="K63" s="279"/>
    </row>
    <row r="64" spans="1:11" ht="16.5">
      <c r="A64" s="24"/>
      <c r="B64" s="27" t="s">
        <v>239</v>
      </c>
      <c r="C64" s="28">
        <f>SUM(C58:C63)</f>
        <v>0</v>
      </c>
      <c r="D64" s="141">
        <f>SUM(D58:D63)</f>
        <v>665</v>
      </c>
      <c r="E64" s="257">
        <f>SUM(E58:E63)</f>
        <v>601</v>
      </c>
      <c r="F64" s="257">
        <f>SUM(F58:F63)</f>
        <v>64</v>
      </c>
      <c r="G64" s="257">
        <f>SUM(G58:G63)</f>
        <v>0</v>
      </c>
      <c r="H64" s="273">
        <f>G64/D64</f>
        <v>0</v>
      </c>
      <c r="I64" s="64">
        <f>SUM(I58:I63)</f>
        <v>39924</v>
      </c>
      <c r="J64" s="281">
        <f t="shared" si="6"/>
        <v>60.03609022556391</v>
      </c>
      <c r="K64" s="271"/>
    </row>
  </sheetData>
  <sheetProtection/>
  <mergeCells count="4">
    <mergeCell ref="E1:H1"/>
    <mergeCell ref="E2:H2"/>
    <mergeCell ref="D2:D3"/>
    <mergeCell ref="I2:I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O80"/>
  <sheetViews>
    <sheetView zoomScalePageLayoutView="0" workbookViewId="0" topLeftCell="A1">
      <selection activeCell="E77" sqref="E77"/>
    </sheetView>
  </sheetViews>
  <sheetFormatPr defaultColWidth="9.00390625" defaultRowHeight="16.5"/>
  <cols>
    <col min="1" max="1" width="10.125" style="2" customWidth="1"/>
    <col min="2" max="2" width="20.25390625" style="2" customWidth="1"/>
    <col min="3" max="3" width="9.125" style="35" customWidth="1"/>
    <col min="4" max="4" width="8.00390625" style="29" bestFit="1" customWidth="1"/>
    <col min="5" max="5" width="6.625" style="29" bestFit="1" customWidth="1"/>
    <col min="6" max="6" width="8.00390625" style="29" bestFit="1" customWidth="1"/>
    <col min="7" max="7" width="7.50390625" style="29" bestFit="1" customWidth="1"/>
    <col min="8" max="8" width="8.875" style="37" bestFit="1" customWidth="1"/>
    <col min="9" max="9" width="9.125" style="29" customWidth="1"/>
    <col min="10" max="10" width="5.125" style="35" hidden="1" customWidth="1"/>
    <col min="11" max="11" width="0.12890625" style="35" customWidth="1"/>
    <col min="12" max="12" width="9.625" style="29" customWidth="1"/>
    <col min="13" max="13" width="14.875" style="2" customWidth="1"/>
    <col min="14" max="14" width="6.125" style="2" customWidth="1"/>
    <col min="15" max="16384" width="9.00390625" style="2" customWidth="1"/>
  </cols>
  <sheetData>
    <row r="1" ht="2.25" customHeight="1"/>
    <row r="2" spans="1:14" s="4" customFormat="1" ht="16.5" customHeight="1">
      <c r="A2" s="18" t="s">
        <v>16</v>
      </c>
      <c r="B2" s="12"/>
      <c r="C2" s="80"/>
      <c r="D2" s="80"/>
      <c r="E2" s="299"/>
      <c r="F2" s="299"/>
      <c r="G2" s="299"/>
      <c r="H2" s="299"/>
      <c r="I2" s="81"/>
      <c r="J2" s="80"/>
      <c r="K2" s="80"/>
      <c r="L2" s="81"/>
      <c r="M2" s="10"/>
      <c r="N2" s="3"/>
    </row>
    <row r="3" spans="1:14" s="4" customFormat="1" ht="16.5" customHeight="1">
      <c r="A3" s="8"/>
      <c r="B3" s="7"/>
      <c r="C3" s="79"/>
      <c r="D3" s="303" t="s">
        <v>243</v>
      </c>
      <c r="E3" s="300" t="s">
        <v>34</v>
      </c>
      <c r="F3" s="301"/>
      <c r="G3" s="301"/>
      <c r="H3" s="302"/>
      <c r="I3" s="305" t="s">
        <v>244</v>
      </c>
      <c r="J3" s="135"/>
      <c r="K3" s="33"/>
      <c r="L3" s="86"/>
      <c r="M3" s="9"/>
      <c r="N3" s="3"/>
    </row>
    <row r="4" spans="1:14" s="4" customFormat="1" ht="71.25" customHeight="1">
      <c r="A4" s="13" t="s">
        <v>0</v>
      </c>
      <c r="B4" s="23" t="s">
        <v>1</v>
      </c>
      <c r="C4" s="163" t="s">
        <v>181</v>
      </c>
      <c r="D4" s="304"/>
      <c r="E4" s="206" t="s">
        <v>3</v>
      </c>
      <c r="F4" s="206" t="s">
        <v>4</v>
      </c>
      <c r="G4" s="167" t="s">
        <v>186</v>
      </c>
      <c r="H4" s="207" t="s">
        <v>33</v>
      </c>
      <c r="I4" s="306"/>
      <c r="J4" s="136" t="s">
        <v>127</v>
      </c>
      <c r="K4" s="137" t="s">
        <v>128</v>
      </c>
      <c r="L4" s="87" t="s">
        <v>35</v>
      </c>
      <c r="M4" s="22" t="s">
        <v>2</v>
      </c>
      <c r="N4" s="3"/>
    </row>
    <row r="5" spans="1:14" s="50" customFormat="1" ht="22.5" customHeight="1">
      <c r="A5" s="19"/>
      <c r="B5" s="47" t="s">
        <v>5</v>
      </c>
      <c r="C5" s="45">
        <f>SUM(C11,C22,C39,C48,C60,C65,C72,C77)</f>
        <v>6288</v>
      </c>
      <c r="D5" s="45">
        <f>SUM(D11,D22,D39,D48,D60,D65,D72,D77)</f>
        <v>2067</v>
      </c>
      <c r="E5" s="144">
        <f>SUM(E11,E22,E39,E48,E60,E65,E72,E77)</f>
        <v>478</v>
      </c>
      <c r="F5" s="144">
        <f>SUM(F11,F22,F39,F48,F60,F65,F72,F77)</f>
        <v>1589</v>
      </c>
      <c r="G5" s="144">
        <f>SUM(G11,G22,G39,G48,G60,G65,G72,G77)</f>
        <v>0</v>
      </c>
      <c r="H5" s="145">
        <f>G5/D5</f>
        <v>0</v>
      </c>
      <c r="I5" s="66">
        <f>SUM(I11,I22,I39,I48,I60,I65,I72,I77)</f>
        <v>20465</v>
      </c>
      <c r="J5" s="138">
        <f>SUM(J11,J22,J39,J48,J60,J65,J72,J77)</f>
        <v>70</v>
      </c>
      <c r="K5" s="138">
        <f>SUM(K11,K22,K39,K48,K60,K65,K72,K77)</f>
        <v>173</v>
      </c>
      <c r="L5" s="45">
        <f aca="true" t="shared" si="0" ref="L5:L11">I5/D5</f>
        <v>9.90082244799226</v>
      </c>
      <c r="M5" s="57"/>
      <c r="N5" s="49"/>
    </row>
    <row r="6" spans="1:14" s="4" customFormat="1" ht="16.5" customHeight="1">
      <c r="A6" s="20" t="s">
        <v>6</v>
      </c>
      <c r="B6" s="139" t="s">
        <v>129</v>
      </c>
      <c r="C6" s="30">
        <v>154</v>
      </c>
      <c r="D6" s="30">
        <f>SUM(E6+F6)</f>
        <v>39</v>
      </c>
      <c r="E6" s="146">
        <v>2</v>
      </c>
      <c r="F6" s="146">
        <v>37</v>
      </c>
      <c r="G6" s="146">
        <v>0</v>
      </c>
      <c r="H6" s="147">
        <f aca="true" t="shared" si="1" ref="H6:H77">G6/D6</f>
        <v>0</v>
      </c>
      <c r="I6" s="69">
        <v>443</v>
      </c>
      <c r="J6" s="75">
        <v>0</v>
      </c>
      <c r="K6" s="69">
        <v>0</v>
      </c>
      <c r="L6" s="30">
        <f t="shared" si="0"/>
        <v>11.35897435897436</v>
      </c>
      <c r="M6" s="9"/>
      <c r="N6" s="3"/>
    </row>
    <row r="7" spans="1:14" s="4" customFormat="1" ht="16.5" customHeight="1">
      <c r="A7" s="5" t="s">
        <v>18</v>
      </c>
      <c r="B7" s="59" t="s">
        <v>130</v>
      </c>
      <c r="C7" s="31">
        <v>113</v>
      </c>
      <c r="D7" s="30">
        <f>SUM(E7+F7)</f>
        <v>12</v>
      </c>
      <c r="E7" s="148">
        <v>2</v>
      </c>
      <c r="F7" s="148">
        <v>10</v>
      </c>
      <c r="G7" s="148">
        <v>0</v>
      </c>
      <c r="H7" s="149">
        <f t="shared" si="1"/>
        <v>0</v>
      </c>
      <c r="I7" s="71">
        <v>140</v>
      </c>
      <c r="J7" s="76">
        <v>1</v>
      </c>
      <c r="K7" s="71">
        <v>3</v>
      </c>
      <c r="L7" s="31">
        <f t="shared" si="0"/>
        <v>11.666666666666666</v>
      </c>
      <c r="M7" s="7"/>
      <c r="N7" s="3"/>
    </row>
    <row r="8" spans="1:14" s="4" customFormat="1" ht="16.5" customHeight="1">
      <c r="A8" s="5"/>
      <c r="B8" s="59" t="s">
        <v>131</v>
      </c>
      <c r="C8" s="31">
        <v>105</v>
      </c>
      <c r="D8" s="30">
        <f>SUM(E8+F8)</f>
        <v>44</v>
      </c>
      <c r="E8" s="148">
        <v>23</v>
      </c>
      <c r="F8" s="148">
        <v>21</v>
      </c>
      <c r="G8" s="148">
        <v>0</v>
      </c>
      <c r="H8" s="149">
        <f t="shared" si="1"/>
        <v>0</v>
      </c>
      <c r="I8" s="71">
        <v>254</v>
      </c>
      <c r="J8" s="76">
        <v>0</v>
      </c>
      <c r="K8" s="71">
        <v>0</v>
      </c>
      <c r="L8" s="31">
        <f t="shared" si="0"/>
        <v>5.7727272727272725</v>
      </c>
      <c r="M8" s="7"/>
      <c r="N8" s="3"/>
    </row>
    <row r="9" spans="1:14" s="4" customFormat="1" ht="16.5" customHeight="1">
      <c r="A9" s="5"/>
      <c r="B9" s="59" t="s">
        <v>132</v>
      </c>
      <c r="C9" s="31">
        <v>79</v>
      </c>
      <c r="D9" s="30">
        <f>SUM(E9+F9)</f>
        <v>27</v>
      </c>
      <c r="E9" s="148">
        <v>4</v>
      </c>
      <c r="F9" s="148">
        <v>23</v>
      </c>
      <c r="G9" s="148">
        <v>0</v>
      </c>
      <c r="H9" s="149">
        <f t="shared" si="1"/>
        <v>0</v>
      </c>
      <c r="I9" s="71">
        <v>145</v>
      </c>
      <c r="J9" s="76">
        <v>0</v>
      </c>
      <c r="K9" s="71">
        <v>0</v>
      </c>
      <c r="L9" s="31">
        <f t="shared" si="0"/>
        <v>5.37037037037037</v>
      </c>
      <c r="M9" s="7"/>
      <c r="N9" s="3"/>
    </row>
    <row r="10" spans="1:14" s="4" customFormat="1" ht="16.5" customHeight="1">
      <c r="A10" s="5"/>
      <c r="B10" s="60" t="s">
        <v>133</v>
      </c>
      <c r="C10" s="36">
        <v>82</v>
      </c>
      <c r="D10" s="30">
        <f>SUM(E10+F10)</f>
        <v>16</v>
      </c>
      <c r="E10" s="150">
        <v>3</v>
      </c>
      <c r="F10" s="150">
        <v>13</v>
      </c>
      <c r="G10" s="150">
        <v>0</v>
      </c>
      <c r="H10" s="151">
        <f t="shared" si="1"/>
        <v>0</v>
      </c>
      <c r="I10" s="73">
        <v>110</v>
      </c>
      <c r="J10" s="140">
        <v>0</v>
      </c>
      <c r="K10" s="73">
        <v>0</v>
      </c>
      <c r="L10" s="36">
        <f t="shared" si="0"/>
        <v>6.875</v>
      </c>
      <c r="M10" s="11"/>
      <c r="N10" s="3" t="s">
        <v>14</v>
      </c>
    </row>
    <row r="11" spans="1:14" s="44" customFormat="1" ht="16.5" customHeight="1">
      <c r="A11" s="5"/>
      <c r="B11" s="27" t="s">
        <v>17</v>
      </c>
      <c r="C11" s="48">
        <f>SUM(C6:C10)</f>
        <v>533</v>
      </c>
      <c r="D11" s="48">
        <f>SUM(D6:D10)</f>
        <v>138</v>
      </c>
      <c r="E11" s="152">
        <f>SUM(E6:E10)</f>
        <v>34</v>
      </c>
      <c r="F11" s="153">
        <f>SUM(F6:F10)</f>
        <v>104</v>
      </c>
      <c r="G11" s="153">
        <f>SUM(G6:G10)</f>
        <v>0</v>
      </c>
      <c r="H11" s="154">
        <f t="shared" si="1"/>
        <v>0</v>
      </c>
      <c r="I11" s="48">
        <f>SUM(I6:I10)</f>
        <v>1092</v>
      </c>
      <c r="J11" s="141">
        <f>SUM(J6:J10)</f>
        <v>1</v>
      </c>
      <c r="K11" s="48">
        <f>SUM(K6:K10)</f>
        <v>3</v>
      </c>
      <c r="L11" s="65">
        <f t="shared" si="0"/>
        <v>7.913043478260869</v>
      </c>
      <c r="M11" s="54"/>
      <c r="N11" s="43"/>
    </row>
    <row r="12" spans="1:14" s="44" customFormat="1" ht="16.5" customHeight="1">
      <c r="A12" s="5"/>
      <c r="B12" s="230" t="s">
        <v>231</v>
      </c>
      <c r="C12" s="231">
        <v>0</v>
      </c>
      <c r="D12" s="232">
        <f>SUM(E12)+F12</f>
        <v>0</v>
      </c>
      <c r="E12" s="146">
        <v>0</v>
      </c>
      <c r="F12" s="146">
        <v>0</v>
      </c>
      <c r="G12" s="146">
        <v>0</v>
      </c>
      <c r="H12" s="156"/>
      <c r="I12" s="231">
        <v>0</v>
      </c>
      <c r="J12" s="170"/>
      <c r="K12" s="169"/>
      <c r="L12" s="165"/>
      <c r="M12" s="166"/>
      <c r="N12" s="43"/>
    </row>
    <row r="13" spans="1:14" s="4" customFormat="1" ht="16.5" customHeight="1">
      <c r="A13" s="21" t="s">
        <v>7</v>
      </c>
      <c r="B13" s="62" t="s">
        <v>134</v>
      </c>
      <c r="C13" s="168">
        <v>129</v>
      </c>
      <c r="D13" s="232">
        <f aca="true" t="shared" si="2" ref="D13:D20">SUM(E13)+F13</f>
        <v>24</v>
      </c>
      <c r="E13" s="157">
        <v>10</v>
      </c>
      <c r="F13" s="148">
        <v>14</v>
      </c>
      <c r="G13" s="148">
        <v>0</v>
      </c>
      <c r="H13" s="158">
        <f t="shared" si="1"/>
        <v>0</v>
      </c>
      <c r="I13" s="71">
        <v>515</v>
      </c>
      <c r="J13" s="76">
        <v>0</v>
      </c>
      <c r="K13" s="71">
        <v>0</v>
      </c>
      <c r="L13" s="168">
        <f aca="true" t="shared" si="3" ref="L13:L20">I13/D13</f>
        <v>21.458333333333332</v>
      </c>
      <c r="M13" s="7"/>
      <c r="N13" s="3"/>
    </row>
    <row r="14" spans="1:14" s="4" customFormat="1" ht="16.5" customHeight="1">
      <c r="A14" s="5" t="s">
        <v>19</v>
      </c>
      <c r="B14" s="59" t="s">
        <v>135</v>
      </c>
      <c r="C14" s="31">
        <v>135</v>
      </c>
      <c r="D14" s="232">
        <f t="shared" si="2"/>
        <v>27</v>
      </c>
      <c r="E14" s="157">
        <v>10</v>
      </c>
      <c r="F14" s="148">
        <v>17</v>
      </c>
      <c r="G14" s="148">
        <v>0</v>
      </c>
      <c r="H14" s="158">
        <f t="shared" si="1"/>
        <v>0</v>
      </c>
      <c r="I14" s="71">
        <v>624</v>
      </c>
      <c r="J14" s="76">
        <v>0</v>
      </c>
      <c r="K14" s="71">
        <v>0</v>
      </c>
      <c r="L14" s="31">
        <f t="shared" si="3"/>
        <v>23.11111111111111</v>
      </c>
      <c r="M14" s="7"/>
      <c r="N14" s="3"/>
    </row>
    <row r="15" spans="1:14" s="4" customFormat="1" ht="16.5" customHeight="1">
      <c r="A15" s="5"/>
      <c r="B15" s="59" t="s">
        <v>136</v>
      </c>
      <c r="C15" s="31">
        <v>140</v>
      </c>
      <c r="D15" s="232">
        <f t="shared" si="2"/>
        <v>23</v>
      </c>
      <c r="E15" s="157">
        <v>10</v>
      </c>
      <c r="F15" s="148">
        <v>13</v>
      </c>
      <c r="G15" s="148">
        <v>0</v>
      </c>
      <c r="H15" s="158">
        <f t="shared" si="1"/>
        <v>0</v>
      </c>
      <c r="I15" s="71">
        <v>401</v>
      </c>
      <c r="J15" s="76">
        <v>13</v>
      </c>
      <c r="K15" s="71">
        <v>39</v>
      </c>
      <c r="L15" s="31">
        <f t="shared" si="3"/>
        <v>17.434782608695652</v>
      </c>
      <c r="M15" s="7"/>
      <c r="N15" s="3"/>
    </row>
    <row r="16" spans="1:14" s="4" customFormat="1" ht="16.5" customHeight="1">
      <c r="A16" s="5"/>
      <c r="B16" s="59" t="s">
        <v>245</v>
      </c>
      <c r="C16" s="31">
        <v>0</v>
      </c>
      <c r="D16" s="232">
        <f>SUM(E16)+F16</f>
        <v>22</v>
      </c>
      <c r="E16" s="157">
        <v>5</v>
      </c>
      <c r="F16" s="148">
        <v>17</v>
      </c>
      <c r="G16" s="148">
        <v>0</v>
      </c>
      <c r="H16" s="158">
        <f>G16/D16</f>
        <v>0</v>
      </c>
      <c r="I16" s="71">
        <v>261</v>
      </c>
      <c r="J16" s="76">
        <v>13</v>
      </c>
      <c r="K16" s="71">
        <v>39</v>
      </c>
      <c r="L16" s="31">
        <f>I16/D16</f>
        <v>11.863636363636363</v>
      </c>
      <c r="M16" s="7"/>
      <c r="N16" s="3"/>
    </row>
    <row r="17" spans="1:14" s="4" customFormat="1" ht="16.5" customHeight="1">
      <c r="A17" s="5"/>
      <c r="B17" s="59" t="s">
        <v>137</v>
      </c>
      <c r="C17" s="31">
        <v>63</v>
      </c>
      <c r="D17" s="232">
        <f t="shared" si="2"/>
        <v>20</v>
      </c>
      <c r="E17" s="157">
        <v>7</v>
      </c>
      <c r="F17" s="148">
        <v>13</v>
      </c>
      <c r="G17" s="148">
        <v>0</v>
      </c>
      <c r="H17" s="158">
        <f t="shared" si="1"/>
        <v>0</v>
      </c>
      <c r="I17" s="71">
        <v>260</v>
      </c>
      <c r="J17" s="76">
        <v>0</v>
      </c>
      <c r="K17" s="71">
        <v>0</v>
      </c>
      <c r="L17" s="31">
        <f t="shared" si="3"/>
        <v>13</v>
      </c>
      <c r="M17" s="7"/>
      <c r="N17" s="3"/>
    </row>
    <row r="18" spans="1:14" s="4" customFormat="1" ht="16.5" customHeight="1">
      <c r="A18" s="5"/>
      <c r="B18" s="59" t="s">
        <v>138</v>
      </c>
      <c r="C18" s="31">
        <v>29</v>
      </c>
      <c r="D18" s="232">
        <f t="shared" si="2"/>
        <v>12</v>
      </c>
      <c r="E18" s="157">
        <v>3</v>
      </c>
      <c r="F18" s="148">
        <v>9</v>
      </c>
      <c r="G18" s="148">
        <v>0</v>
      </c>
      <c r="H18" s="158">
        <f t="shared" si="1"/>
        <v>0</v>
      </c>
      <c r="I18" s="71">
        <v>80</v>
      </c>
      <c r="J18" s="76">
        <v>1</v>
      </c>
      <c r="K18" s="71">
        <v>3</v>
      </c>
      <c r="L18" s="31">
        <f t="shared" si="3"/>
        <v>6.666666666666667</v>
      </c>
      <c r="M18" s="7"/>
      <c r="N18" s="3"/>
    </row>
    <row r="19" spans="1:14" s="4" customFormat="1" ht="16.5" customHeight="1">
      <c r="A19" s="5"/>
      <c r="B19" s="59" t="s">
        <v>139</v>
      </c>
      <c r="C19" s="31">
        <v>100</v>
      </c>
      <c r="D19" s="232">
        <f t="shared" si="2"/>
        <v>18</v>
      </c>
      <c r="E19" s="157">
        <v>9</v>
      </c>
      <c r="F19" s="148">
        <v>9</v>
      </c>
      <c r="G19" s="148">
        <v>0</v>
      </c>
      <c r="H19" s="158">
        <f t="shared" si="1"/>
        <v>0</v>
      </c>
      <c r="I19" s="71">
        <v>286</v>
      </c>
      <c r="J19" s="76">
        <v>1</v>
      </c>
      <c r="K19" s="71">
        <v>3</v>
      </c>
      <c r="L19" s="31">
        <f t="shared" si="3"/>
        <v>15.88888888888889</v>
      </c>
      <c r="M19" s="7"/>
      <c r="N19" s="3"/>
    </row>
    <row r="20" spans="1:14" s="4" customFormat="1" ht="16.5" customHeight="1">
      <c r="A20" s="5"/>
      <c r="B20" s="61" t="s">
        <v>140</v>
      </c>
      <c r="C20" s="42">
        <v>18</v>
      </c>
      <c r="D20" s="232">
        <f t="shared" si="2"/>
        <v>16</v>
      </c>
      <c r="E20" s="157">
        <v>10</v>
      </c>
      <c r="F20" s="148">
        <v>6</v>
      </c>
      <c r="G20" s="148">
        <v>0</v>
      </c>
      <c r="H20" s="158">
        <f t="shared" si="1"/>
        <v>0</v>
      </c>
      <c r="I20" s="71">
        <v>53</v>
      </c>
      <c r="J20" s="140">
        <v>0</v>
      </c>
      <c r="K20" s="73">
        <v>0</v>
      </c>
      <c r="L20" s="42">
        <f t="shared" si="3"/>
        <v>3.3125</v>
      </c>
      <c r="M20" s="7"/>
      <c r="N20" s="3"/>
    </row>
    <row r="21" spans="1:14" s="4" customFormat="1" ht="16.5" customHeight="1">
      <c r="A21" s="5"/>
      <c r="B21" s="293" t="s">
        <v>246</v>
      </c>
      <c r="C21" s="85">
        <v>91</v>
      </c>
      <c r="D21" s="232">
        <f>SUM(E21)+F21</f>
        <v>28</v>
      </c>
      <c r="E21" s="159">
        <v>4</v>
      </c>
      <c r="F21" s="150">
        <v>24</v>
      </c>
      <c r="G21" s="150">
        <v>0</v>
      </c>
      <c r="H21" s="160">
        <f>G21/D21</f>
        <v>0</v>
      </c>
      <c r="I21" s="73">
        <v>276</v>
      </c>
      <c r="J21" s="140">
        <v>0</v>
      </c>
      <c r="K21" s="73">
        <v>0</v>
      </c>
      <c r="L21" s="85">
        <f>I21/D21</f>
        <v>9.857142857142858</v>
      </c>
      <c r="M21" s="16"/>
      <c r="N21" s="3"/>
    </row>
    <row r="22" spans="1:14" s="44" customFormat="1" ht="16.5" customHeight="1">
      <c r="A22" s="5"/>
      <c r="B22" s="27" t="s">
        <v>20</v>
      </c>
      <c r="C22" s="28">
        <f>SUM(C12:C21)</f>
        <v>705</v>
      </c>
      <c r="D22" s="28">
        <f>SUM(D12:D21)</f>
        <v>190</v>
      </c>
      <c r="E22" s="162">
        <f>SUM(E12:E21)</f>
        <v>68</v>
      </c>
      <c r="F22" s="162">
        <f>SUM(F12:F21)</f>
        <v>122</v>
      </c>
      <c r="G22" s="162">
        <f>SUM(G12:G21)</f>
        <v>0</v>
      </c>
      <c r="H22" s="154">
        <f>G22/D22</f>
        <v>0</v>
      </c>
      <c r="I22" s="28">
        <f>SUM(I12:I21)</f>
        <v>2756</v>
      </c>
      <c r="J22" s="64">
        <f>SUM(J13:J20)</f>
        <v>28</v>
      </c>
      <c r="K22" s="28">
        <f>SUM(K13:K20)</f>
        <v>84</v>
      </c>
      <c r="L22" s="65">
        <f>I22/D22</f>
        <v>14.505263157894737</v>
      </c>
      <c r="M22" s="46"/>
      <c r="N22" s="43"/>
    </row>
    <row r="23" spans="1:14" s="240" customFormat="1" ht="16.5" customHeight="1">
      <c r="A23" s="233"/>
      <c r="B23" s="234" t="s">
        <v>123</v>
      </c>
      <c r="C23" s="235">
        <v>0</v>
      </c>
      <c r="D23" s="236">
        <f>SUM(E23)+F23</f>
        <v>0</v>
      </c>
      <c r="E23" s="157">
        <v>0</v>
      </c>
      <c r="F23" s="148">
        <v>0</v>
      </c>
      <c r="G23" s="148">
        <v>0</v>
      </c>
      <c r="H23" s="158"/>
      <c r="I23" s="235">
        <v>0</v>
      </c>
      <c r="J23" s="237"/>
      <c r="K23" s="235">
        <v>0</v>
      </c>
      <c r="L23" s="72"/>
      <c r="M23" s="238"/>
      <c r="N23" s="239"/>
    </row>
    <row r="24" spans="1:14" s="4" customFormat="1" ht="22.5" customHeight="1">
      <c r="A24" s="5" t="s">
        <v>10</v>
      </c>
      <c r="B24" s="130" t="s">
        <v>141</v>
      </c>
      <c r="C24" s="168">
        <v>0</v>
      </c>
      <c r="D24" s="236">
        <f aca="true" t="shared" si="4" ref="D24:D38">SUM(E24)+F24</f>
        <v>0</v>
      </c>
      <c r="E24" s="157">
        <v>0</v>
      </c>
      <c r="F24" s="148">
        <v>0</v>
      </c>
      <c r="G24" s="148">
        <v>0</v>
      </c>
      <c r="H24" s="158" t="e">
        <f t="shared" si="1"/>
        <v>#DIV/0!</v>
      </c>
      <c r="I24" s="71">
        <v>0</v>
      </c>
      <c r="J24" s="76">
        <v>0</v>
      </c>
      <c r="K24" s="71">
        <v>0</v>
      </c>
      <c r="L24" s="72" t="e">
        <f aca="true" t="shared" si="5" ref="L24:L48">I24/D24</f>
        <v>#DIV/0!</v>
      </c>
      <c r="M24" s="7"/>
      <c r="N24" s="3"/>
    </row>
    <row r="25" spans="1:14" s="4" customFormat="1" ht="24" customHeight="1">
      <c r="A25" s="5" t="s">
        <v>21</v>
      </c>
      <c r="B25" s="142" t="s">
        <v>142</v>
      </c>
      <c r="C25" s="31">
        <v>0</v>
      </c>
      <c r="D25" s="236">
        <f t="shared" si="4"/>
        <v>0</v>
      </c>
      <c r="E25" s="157">
        <v>0</v>
      </c>
      <c r="F25" s="148">
        <v>0</v>
      </c>
      <c r="G25" s="148">
        <v>0</v>
      </c>
      <c r="H25" s="158" t="e">
        <f t="shared" si="1"/>
        <v>#DIV/0!</v>
      </c>
      <c r="I25" s="71">
        <v>0</v>
      </c>
      <c r="J25" s="76">
        <v>9</v>
      </c>
      <c r="K25" s="71">
        <v>10</v>
      </c>
      <c r="L25" s="72" t="e">
        <f t="shared" si="5"/>
        <v>#DIV/0!</v>
      </c>
      <c r="M25" s="7"/>
      <c r="N25" s="3"/>
    </row>
    <row r="26" spans="1:14" s="4" customFormat="1" ht="16.5" customHeight="1">
      <c r="A26" s="5"/>
      <c r="B26" s="59" t="s">
        <v>143</v>
      </c>
      <c r="C26" s="31">
        <v>109</v>
      </c>
      <c r="D26" s="236">
        <f t="shared" si="4"/>
        <v>40</v>
      </c>
      <c r="E26" s="157">
        <v>27</v>
      </c>
      <c r="F26" s="148">
        <v>13</v>
      </c>
      <c r="G26" s="148">
        <v>0</v>
      </c>
      <c r="H26" s="158">
        <f t="shared" si="1"/>
        <v>0</v>
      </c>
      <c r="I26" s="71">
        <v>266</v>
      </c>
      <c r="J26" s="76">
        <v>0</v>
      </c>
      <c r="K26" s="71">
        <v>0</v>
      </c>
      <c r="L26" s="72">
        <f t="shared" si="5"/>
        <v>6.65</v>
      </c>
      <c r="M26" s="7"/>
      <c r="N26" s="3"/>
    </row>
    <row r="27" spans="1:14" s="4" customFormat="1" ht="16.5" customHeight="1">
      <c r="A27" s="5"/>
      <c r="B27" s="59" t="s">
        <v>144</v>
      </c>
      <c r="C27" s="31">
        <v>169</v>
      </c>
      <c r="D27" s="236">
        <f t="shared" si="4"/>
        <v>44</v>
      </c>
      <c r="E27" s="157">
        <v>12</v>
      </c>
      <c r="F27" s="148">
        <v>32</v>
      </c>
      <c r="G27" s="148">
        <v>0</v>
      </c>
      <c r="H27" s="158">
        <f t="shared" si="1"/>
        <v>0</v>
      </c>
      <c r="I27" s="71">
        <v>451</v>
      </c>
      <c r="J27" s="76">
        <v>0</v>
      </c>
      <c r="K27" s="71">
        <v>0</v>
      </c>
      <c r="L27" s="72">
        <f t="shared" si="5"/>
        <v>10.25</v>
      </c>
      <c r="M27" s="7"/>
      <c r="N27" s="3"/>
    </row>
    <row r="28" spans="1:14" s="4" customFormat="1" ht="16.5" customHeight="1">
      <c r="A28" s="5"/>
      <c r="B28" s="59" t="s">
        <v>145</v>
      </c>
      <c r="C28" s="31">
        <v>137</v>
      </c>
      <c r="D28" s="236">
        <f t="shared" si="4"/>
        <v>73</v>
      </c>
      <c r="E28" s="157">
        <v>16</v>
      </c>
      <c r="F28" s="148">
        <v>57</v>
      </c>
      <c r="G28" s="148">
        <v>0</v>
      </c>
      <c r="H28" s="158">
        <f t="shared" si="1"/>
        <v>0</v>
      </c>
      <c r="I28" s="71">
        <v>373</v>
      </c>
      <c r="J28" s="76">
        <v>6</v>
      </c>
      <c r="K28" s="71">
        <v>15</v>
      </c>
      <c r="L28" s="72">
        <f t="shared" si="5"/>
        <v>5.109589041095891</v>
      </c>
      <c r="M28" s="7"/>
      <c r="N28" s="3"/>
    </row>
    <row r="29" spans="1:14" s="4" customFormat="1" ht="16.5" customHeight="1">
      <c r="A29" s="5"/>
      <c r="B29" s="59" t="s">
        <v>146</v>
      </c>
      <c r="C29" s="31">
        <v>90</v>
      </c>
      <c r="D29" s="236">
        <f t="shared" si="4"/>
        <v>16</v>
      </c>
      <c r="E29" s="157">
        <v>9</v>
      </c>
      <c r="F29" s="148">
        <v>7</v>
      </c>
      <c r="G29" s="148">
        <v>0</v>
      </c>
      <c r="H29" s="158">
        <f t="shared" si="1"/>
        <v>0</v>
      </c>
      <c r="I29" s="71">
        <v>318</v>
      </c>
      <c r="J29" s="76">
        <v>1</v>
      </c>
      <c r="K29" s="71">
        <v>3</v>
      </c>
      <c r="L29" s="72">
        <f t="shared" si="5"/>
        <v>19.875</v>
      </c>
      <c r="M29" s="7"/>
      <c r="N29" s="3"/>
    </row>
    <row r="30" spans="1:14" s="4" customFormat="1" ht="16.5" customHeight="1">
      <c r="A30" s="5"/>
      <c r="B30" s="59" t="s">
        <v>147</v>
      </c>
      <c r="C30" s="31">
        <v>99</v>
      </c>
      <c r="D30" s="236">
        <f t="shared" si="4"/>
        <v>49</v>
      </c>
      <c r="E30" s="157">
        <v>4</v>
      </c>
      <c r="F30" s="148">
        <v>45</v>
      </c>
      <c r="G30" s="148">
        <v>0</v>
      </c>
      <c r="H30" s="158">
        <f t="shared" si="1"/>
        <v>0</v>
      </c>
      <c r="I30" s="71">
        <v>323</v>
      </c>
      <c r="J30" s="76">
        <v>1</v>
      </c>
      <c r="K30" s="71">
        <v>2</v>
      </c>
      <c r="L30" s="72">
        <f t="shared" si="5"/>
        <v>6.591836734693878</v>
      </c>
      <c r="M30" s="7"/>
      <c r="N30" s="3"/>
    </row>
    <row r="31" spans="1:14" s="4" customFormat="1" ht="16.5" customHeight="1">
      <c r="A31" s="5"/>
      <c r="B31" s="59" t="s">
        <v>148</v>
      </c>
      <c r="C31" s="31">
        <v>91</v>
      </c>
      <c r="D31" s="236">
        <f t="shared" si="4"/>
        <v>41</v>
      </c>
      <c r="E31" s="157">
        <v>4</v>
      </c>
      <c r="F31" s="148">
        <v>37</v>
      </c>
      <c r="G31" s="148">
        <v>0</v>
      </c>
      <c r="H31" s="158">
        <f t="shared" si="1"/>
        <v>0</v>
      </c>
      <c r="I31" s="71">
        <v>178</v>
      </c>
      <c r="J31" s="76">
        <v>0</v>
      </c>
      <c r="K31" s="71">
        <v>0</v>
      </c>
      <c r="L31" s="72">
        <f t="shared" si="5"/>
        <v>4.341463414634147</v>
      </c>
      <c r="M31" s="7"/>
      <c r="N31" s="3"/>
    </row>
    <row r="32" spans="1:14" s="4" customFormat="1" ht="16.5" customHeight="1">
      <c r="A32" s="5"/>
      <c r="B32" s="59" t="s">
        <v>149</v>
      </c>
      <c r="C32" s="31">
        <v>164</v>
      </c>
      <c r="D32" s="236">
        <f t="shared" si="4"/>
        <v>66</v>
      </c>
      <c r="E32" s="157">
        <v>18</v>
      </c>
      <c r="F32" s="148">
        <v>48</v>
      </c>
      <c r="G32" s="148">
        <v>0</v>
      </c>
      <c r="H32" s="158">
        <f t="shared" si="1"/>
        <v>0</v>
      </c>
      <c r="I32" s="71">
        <v>467</v>
      </c>
      <c r="J32" s="76">
        <v>7</v>
      </c>
      <c r="K32" s="71">
        <v>18</v>
      </c>
      <c r="L32" s="72">
        <f t="shared" si="5"/>
        <v>7.075757575757576</v>
      </c>
      <c r="M32" s="7"/>
      <c r="N32" s="3"/>
    </row>
    <row r="33" spans="1:14" s="4" customFormat="1" ht="16.5" customHeight="1">
      <c r="A33" s="5"/>
      <c r="B33" s="59" t="s">
        <v>150</v>
      </c>
      <c r="C33" s="31">
        <v>88</v>
      </c>
      <c r="D33" s="236">
        <f t="shared" si="4"/>
        <v>75</v>
      </c>
      <c r="E33" s="157">
        <v>16</v>
      </c>
      <c r="F33" s="148">
        <v>59</v>
      </c>
      <c r="G33" s="148">
        <v>0</v>
      </c>
      <c r="H33" s="158">
        <f t="shared" si="1"/>
        <v>0</v>
      </c>
      <c r="I33" s="71">
        <v>276</v>
      </c>
      <c r="J33" s="76">
        <v>0</v>
      </c>
      <c r="K33" s="71">
        <v>0</v>
      </c>
      <c r="L33" s="72">
        <f t="shared" si="5"/>
        <v>3.68</v>
      </c>
      <c r="M33" s="7"/>
      <c r="N33" s="3"/>
    </row>
    <row r="34" spans="1:14" s="4" customFormat="1" ht="16.5" customHeight="1">
      <c r="A34" s="5"/>
      <c r="B34" s="59" t="s">
        <v>151</v>
      </c>
      <c r="C34" s="31">
        <v>108</v>
      </c>
      <c r="D34" s="236">
        <f t="shared" si="4"/>
        <v>42</v>
      </c>
      <c r="E34" s="157">
        <v>4</v>
      </c>
      <c r="F34" s="148">
        <v>38</v>
      </c>
      <c r="G34" s="148">
        <v>0</v>
      </c>
      <c r="H34" s="158">
        <f t="shared" si="1"/>
        <v>0</v>
      </c>
      <c r="I34" s="71">
        <v>299</v>
      </c>
      <c r="J34" s="76">
        <v>0</v>
      </c>
      <c r="K34" s="71">
        <v>0</v>
      </c>
      <c r="L34" s="72">
        <f t="shared" si="5"/>
        <v>7.119047619047619</v>
      </c>
      <c r="M34" s="7"/>
      <c r="N34" s="3"/>
    </row>
    <row r="35" spans="1:14" s="4" customFormat="1" ht="16.5" customHeight="1">
      <c r="A35" s="5"/>
      <c r="B35" s="59" t="s">
        <v>152</v>
      </c>
      <c r="C35" s="31">
        <v>126</v>
      </c>
      <c r="D35" s="236">
        <f t="shared" si="4"/>
        <v>72</v>
      </c>
      <c r="E35" s="157">
        <v>18</v>
      </c>
      <c r="F35" s="148">
        <v>54</v>
      </c>
      <c r="G35" s="148">
        <v>0</v>
      </c>
      <c r="H35" s="158">
        <f t="shared" si="1"/>
        <v>0</v>
      </c>
      <c r="I35" s="71">
        <v>458</v>
      </c>
      <c r="J35" s="76">
        <v>1</v>
      </c>
      <c r="K35" s="71">
        <v>4</v>
      </c>
      <c r="L35" s="72">
        <f t="shared" si="5"/>
        <v>6.361111111111111</v>
      </c>
      <c r="M35" s="7"/>
      <c r="N35" s="3"/>
    </row>
    <row r="36" spans="1:14" s="4" customFormat="1" ht="16.5" customHeight="1">
      <c r="A36" s="5"/>
      <c r="B36" s="59" t="s">
        <v>153</v>
      </c>
      <c r="C36" s="31">
        <v>131</v>
      </c>
      <c r="D36" s="236">
        <f t="shared" si="4"/>
        <v>29</v>
      </c>
      <c r="E36" s="157">
        <v>5</v>
      </c>
      <c r="F36" s="148">
        <v>24</v>
      </c>
      <c r="G36" s="148">
        <v>0</v>
      </c>
      <c r="H36" s="158">
        <f t="shared" si="1"/>
        <v>0</v>
      </c>
      <c r="I36" s="71">
        <v>321</v>
      </c>
      <c r="J36" s="76">
        <v>0</v>
      </c>
      <c r="K36" s="71">
        <v>0</v>
      </c>
      <c r="L36" s="72">
        <f t="shared" si="5"/>
        <v>11.068965517241379</v>
      </c>
      <c r="M36" s="7"/>
      <c r="N36" s="3"/>
    </row>
    <row r="37" spans="1:14" s="4" customFormat="1" ht="16.5" customHeight="1">
      <c r="A37" s="5"/>
      <c r="B37" s="59" t="s">
        <v>154</v>
      </c>
      <c r="C37" s="31">
        <v>171</v>
      </c>
      <c r="D37" s="236">
        <f t="shared" si="4"/>
        <v>87</v>
      </c>
      <c r="E37" s="157">
        <v>29</v>
      </c>
      <c r="F37" s="148">
        <v>58</v>
      </c>
      <c r="G37" s="148">
        <v>0</v>
      </c>
      <c r="H37" s="158">
        <f t="shared" si="1"/>
        <v>0</v>
      </c>
      <c r="I37" s="71">
        <v>876</v>
      </c>
      <c r="J37" s="76">
        <v>0</v>
      </c>
      <c r="K37" s="71">
        <v>0</v>
      </c>
      <c r="L37" s="72">
        <f t="shared" si="5"/>
        <v>10.068965517241379</v>
      </c>
      <c r="M37" s="7"/>
      <c r="N37" s="3"/>
    </row>
    <row r="38" spans="1:14" s="4" customFormat="1" ht="16.5" customHeight="1">
      <c r="A38" s="5"/>
      <c r="B38" s="60" t="s">
        <v>155</v>
      </c>
      <c r="C38" s="36">
        <v>138</v>
      </c>
      <c r="D38" s="236">
        <f t="shared" si="4"/>
        <v>19</v>
      </c>
      <c r="E38" s="159">
        <v>4</v>
      </c>
      <c r="F38" s="150">
        <v>15</v>
      </c>
      <c r="G38" s="150">
        <v>0</v>
      </c>
      <c r="H38" s="160">
        <f t="shared" si="1"/>
        <v>0</v>
      </c>
      <c r="I38" s="73">
        <v>148</v>
      </c>
      <c r="J38" s="140">
        <v>0</v>
      </c>
      <c r="K38" s="73">
        <v>0</v>
      </c>
      <c r="L38" s="74">
        <f t="shared" si="5"/>
        <v>7.7894736842105265</v>
      </c>
      <c r="M38" s="11"/>
      <c r="N38" s="3"/>
    </row>
    <row r="39" spans="1:14" s="44" customFormat="1" ht="16.5">
      <c r="A39" s="5"/>
      <c r="B39" s="27" t="s">
        <v>22</v>
      </c>
      <c r="C39" s="51">
        <f>SUM(C23:C38)</f>
        <v>1621</v>
      </c>
      <c r="D39" s="51">
        <f>SUM(D23:D38)</f>
        <v>653</v>
      </c>
      <c r="E39" s="161">
        <f>SUM(E23:E38)</f>
        <v>166</v>
      </c>
      <c r="F39" s="161">
        <f>SUM(F23:F38)</f>
        <v>487</v>
      </c>
      <c r="G39" s="161">
        <f>SUM(G23:G38)</f>
        <v>0</v>
      </c>
      <c r="H39" s="154">
        <f t="shared" si="1"/>
        <v>0</v>
      </c>
      <c r="I39" s="51">
        <f>SUM(I23:I38)</f>
        <v>4754</v>
      </c>
      <c r="J39" s="63">
        <f>SUM(J24:J38)</f>
        <v>25</v>
      </c>
      <c r="K39" s="51">
        <f>SUM(K24:K38)</f>
        <v>52</v>
      </c>
      <c r="L39" s="65">
        <f t="shared" si="5"/>
        <v>7.280245022970903</v>
      </c>
      <c r="M39" s="46"/>
      <c r="N39" s="43"/>
    </row>
    <row r="40" spans="1:14" s="44" customFormat="1" ht="33">
      <c r="A40" s="5"/>
      <c r="B40" s="295" t="s">
        <v>247</v>
      </c>
      <c r="C40" s="83">
        <v>2</v>
      </c>
      <c r="D40" s="67">
        <f>SUM(E40)+F40</f>
        <v>7</v>
      </c>
      <c r="E40" s="155">
        <v>6</v>
      </c>
      <c r="F40" s="146">
        <v>1</v>
      </c>
      <c r="G40" s="146">
        <v>0</v>
      </c>
      <c r="H40" s="156">
        <f>G40/D40</f>
        <v>0</v>
      </c>
      <c r="I40" s="69">
        <v>85</v>
      </c>
      <c r="J40" s="75">
        <v>0</v>
      </c>
      <c r="K40" s="75">
        <v>0</v>
      </c>
      <c r="L40" s="297">
        <f t="shared" si="5"/>
        <v>12.142857142857142</v>
      </c>
      <c r="M40" s="166"/>
      <c r="N40" s="43"/>
    </row>
    <row r="41" spans="1:14" s="4" customFormat="1" ht="14.25" customHeight="1">
      <c r="A41" s="5" t="s">
        <v>11</v>
      </c>
      <c r="B41" s="294" t="s">
        <v>156</v>
      </c>
      <c r="C41" s="168">
        <v>19</v>
      </c>
      <c r="D41" s="67">
        <f>SUM(E41)+F41</f>
        <v>7</v>
      </c>
      <c r="E41" s="157">
        <v>5</v>
      </c>
      <c r="F41" s="148">
        <v>2</v>
      </c>
      <c r="G41" s="148">
        <v>0</v>
      </c>
      <c r="H41" s="158">
        <f t="shared" si="1"/>
        <v>0</v>
      </c>
      <c r="I41" s="71">
        <v>110</v>
      </c>
      <c r="J41" s="75">
        <v>0</v>
      </c>
      <c r="K41" s="75">
        <v>0</v>
      </c>
      <c r="L41" s="298">
        <f t="shared" si="5"/>
        <v>15.714285714285714</v>
      </c>
      <c r="M41" s="15"/>
      <c r="N41" s="3"/>
    </row>
    <row r="42" spans="1:14" s="4" customFormat="1" ht="16.5" customHeight="1">
      <c r="A42" s="5" t="s">
        <v>23</v>
      </c>
      <c r="B42" s="59" t="s">
        <v>157</v>
      </c>
      <c r="C42" s="31">
        <v>0</v>
      </c>
      <c r="D42" s="67">
        <f aca="true" t="shared" si="6" ref="D42:D47">SUM(E42)+F42</f>
        <v>0</v>
      </c>
      <c r="E42" s="157">
        <v>0</v>
      </c>
      <c r="F42" s="148">
        <v>0</v>
      </c>
      <c r="G42" s="148">
        <v>0</v>
      </c>
      <c r="H42" s="158" t="e">
        <f t="shared" si="1"/>
        <v>#DIV/0!</v>
      </c>
      <c r="I42" s="71">
        <v>0</v>
      </c>
      <c r="J42" s="76">
        <v>0</v>
      </c>
      <c r="K42" s="76">
        <v>0</v>
      </c>
      <c r="L42" s="298" t="e">
        <f t="shared" si="5"/>
        <v>#DIV/0!</v>
      </c>
      <c r="M42" s="7"/>
      <c r="N42" s="3"/>
    </row>
    <row r="43" spans="1:14" s="4" customFormat="1" ht="16.5" customHeight="1">
      <c r="A43" s="5"/>
      <c r="B43" s="59" t="s">
        <v>158</v>
      </c>
      <c r="C43" s="31">
        <v>242</v>
      </c>
      <c r="D43" s="67">
        <f t="shared" si="6"/>
        <v>86</v>
      </c>
      <c r="E43" s="157">
        <v>11</v>
      </c>
      <c r="F43" s="148">
        <v>75</v>
      </c>
      <c r="G43" s="148">
        <v>0</v>
      </c>
      <c r="H43" s="158">
        <f t="shared" si="1"/>
        <v>0</v>
      </c>
      <c r="I43" s="71">
        <v>909</v>
      </c>
      <c r="J43" s="76">
        <v>0</v>
      </c>
      <c r="K43" s="76">
        <v>0</v>
      </c>
      <c r="L43" s="298">
        <f t="shared" si="5"/>
        <v>10.569767441860465</v>
      </c>
      <c r="M43" s="7"/>
      <c r="N43" s="3"/>
    </row>
    <row r="44" spans="1:14" s="4" customFormat="1" ht="16.5" customHeight="1">
      <c r="A44" s="5"/>
      <c r="B44" s="59" t="s">
        <v>159</v>
      </c>
      <c r="C44" s="31">
        <v>109</v>
      </c>
      <c r="D44" s="67">
        <f t="shared" si="6"/>
        <v>50</v>
      </c>
      <c r="E44" s="157">
        <v>4</v>
      </c>
      <c r="F44" s="148">
        <v>46</v>
      </c>
      <c r="G44" s="148">
        <v>0</v>
      </c>
      <c r="H44" s="158">
        <f t="shared" si="1"/>
        <v>0</v>
      </c>
      <c r="I44" s="71">
        <v>577</v>
      </c>
      <c r="J44" s="76">
        <v>0</v>
      </c>
      <c r="K44" s="76">
        <v>0</v>
      </c>
      <c r="L44" s="298">
        <f t="shared" si="5"/>
        <v>11.54</v>
      </c>
      <c r="M44" s="7"/>
      <c r="N44" s="3"/>
    </row>
    <row r="45" spans="1:14" s="4" customFormat="1" ht="16.5" customHeight="1">
      <c r="A45" s="5"/>
      <c r="B45" s="59" t="s">
        <v>160</v>
      </c>
      <c r="C45" s="31">
        <v>104</v>
      </c>
      <c r="D45" s="67">
        <f t="shared" si="6"/>
        <v>42</v>
      </c>
      <c r="E45" s="157">
        <v>8</v>
      </c>
      <c r="F45" s="148">
        <v>34</v>
      </c>
      <c r="G45" s="148">
        <v>0</v>
      </c>
      <c r="H45" s="158">
        <f t="shared" si="1"/>
        <v>0</v>
      </c>
      <c r="I45" s="71">
        <v>341</v>
      </c>
      <c r="J45" s="76">
        <v>0</v>
      </c>
      <c r="K45" s="76">
        <v>0</v>
      </c>
      <c r="L45" s="298">
        <f t="shared" si="5"/>
        <v>8.119047619047619</v>
      </c>
      <c r="M45" s="7"/>
      <c r="N45" s="3"/>
    </row>
    <row r="46" spans="1:14" s="4" customFormat="1" ht="16.5" customHeight="1">
      <c r="A46" s="5"/>
      <c r="B46" s="59" t="s">
        <v>248</v>
      </c>
      <c r="C46" s="42">
        <v>197</v>
      </c>
      <c r="D46" s="67">
        <v>32</v>
      </c>
      <c r="E46" s="157">
        <v>4</v>
      </c>
      <c r="F46" s="148">
        <v>28</v>
      </c>
      <c r="G46" s="148">
        <v>0</v>
      </c>
      <c r="H46" s="158">
        <v>0</v>
      </c>
      <c r="I46" s="71">
        <v>692</v>
      </c>
      <c r="J46" s="76">
        <v>0</v>
      </c>
      <c r="K46" s="76">
        <v>0</v>
      </c>
      <c r="L46" s="298">
        <f t="shared" si="5"/>
        <v>21.625</v>
      </c>
      <c r="M46" s="7"/>
      <c r="N46" s="3"/>
    </row>
    <row r="47" spans="1:14" s="4" customFormat="1" ht="16.5" customHeight="1">
      <c r="A47" s="5"/>
      <c r="B47" s="61" t="s">
        <v>249</v>
      </c>
      <c r="C47" s="36">
        <v>61</v>
      </c>
      <c r="D47" s="67">
        <f t="shared" si="6"/>
        <v>13</v>
      </c>
      <c r="E47" s="159">
        <v>4</v>
      </c>
      <c r="F47" s="150">
        <v>9</v>
      </c>
      <c r="G47" s="150">
        <v>0</v>
      </c>
      <c r="H47" s="160">
        <f t="shared" si="1"/>
        <v>0</v>
      </c>
      <c r="I47" s="73">
        <v>195</v>
      </c>
      <c r="J47" s="140">
        <v>0</v>
      </c>
      <c r="K47" s="140">
        <v>0</v>
      </c>
      <c r="L47" s="296">
        <f t="shared" si="5"/>
        <v>15</v>
      </c>
      <c r="M47" s="11"/>
      <c r="N47" s="3"/>
    </row>
    <row r="48" spans="1:14" s="44" customFormat="1" ht="16.5" customHeight="1">
      <c r="A48" s="5"/>
      <c r="B48" s="164" t="s">
        <v>24</v>
      </c>
      <c r="C48" s="51">
        <f>SUM(C40:C47)</f>
        <v>734</v>
      </c>
      <c r="D48" s="63">
        <f>SUM(D40:D47)</f>
        <v>237</v>
      </c>
      <c r="E48" s="63">
        <f aca="true" t="shared" si="7" ref="E48:K48">SUM(E40:E47)</f>
        <v>42</v>
      </c>
      <c r="F48" s="63">
        <f t="shared" si="7"/>
        <v>195</v>
      </c>
      <c r="G48" s="63">
        <f t="shared" si="7"/>
        <v>0</v>
      </c>
      <c r="H48" s="63" t="e">
        <f t="shared" si="7"/>
        <v>#DIV/0!</v>
      </c>
      <c r="I48" s="63">
        <f t="shared" si="7"/>
        <v>2909</v>
      </c>
      <c r="J48" s="63">
        <f t="shared" si="7"/>
        <v>0</v>
      </c>
      <c r="K48" s="63">
        <f t="shared" si="7"/>
        <v>0</v>
      </c>
      <c r="L48" s="65">
        <f t="shared" si="5"/>
        <v>12.274261603375528</v>
      </c>
      <c r="M48" s="166"/>
      <c r="N48" s="43"/>
    </row>
    <row r="49" spans="1:14" s="240" customFormat="1" ht="16.5" customHeight="1">
      <c r="A49" s="233"/>
      <c r="B49" s="230" t="s">
        <v>121</v>
      </c>
      <c r="C49" s="231">
        <v>0</v>
      </c>
      <c r="D49" s="232">
        <f>SUM(E49)+F49</f>
        <v>2</v>
      </c>
      <c r="E49" s="155">
        <v>1</v>
      </c>
      <c r="F49" s="146">
        <v>1</v>
      </c>
      <c r="G49" s="146">
        <v>0</v>
      </c>
      <c r="H49" s="156">
        <v>0</v>
      </c>
      <c r="I49" s="231">
        <v>43</v>
      </c>
      <c r="J49" s="241"/>
      <c r="K49" s="241"/>
      <c r="L49" s="70"/>
      <c r="M49" s="242"/>
      <c r="N49" s="239"/>
    </row>
    <row r="50" spans="1:14" s="4" customFormat="1" ht="16.5" customHeight="1">
      <c r="A50" s="21" t="s">
        <v>12</v>
      </c>
      <c r="B50" s="62" t="s">
        <v>161</v>
      </c>
      <c r="C50" s="168">
        <v>333</v>
      </c>
      <c r="D50" s="232">
        <f aca="true" t="shared" si="8" ref="D50:D59">SUM(E50)+F50</f>
        <v>46</v>
      </c>
      <c r="E50" s="157">
        <v>2</v>
      </c>
      <c r="F50" s="148">
        <v>44</v>
      </c>
      <c r="G50" s="148">
        <v>0</v>
      </c>
      <c r="H50" s="158">
        <f t="shared" si="1"/>
        <v>0</v>
      </c>
      <c r="I50" s="71">
        <v>735</v>
      </c>
      <c r="J50" s="76">
        <v>2</v>
      </c>
      <c r="K50" s="76">
        <v>6</v>
      </c>
      <c r="L50" s="72">
        <f aca="true" t="shared" si="9" ref="L50:L77">I50/D50</f>
        <v>15.978260869565217</v>
      </c>
      <c r="M50" s="7"/>
      <c r="N50" s="3"/>
    </row>
    <row r="51" spans="1:14" s="4" customFormat="1" ht="16.5" customHeight="1">
      <c r="A51" s="5" t="s">
        <v>25</v>
      </c>
      <c r="B51" s="59" t="s">
        <v>162</v>
      </c>
      <c r="C51" s="31">
        <v>323</v>
      </c>
      <c r="D51" s="232">
        <f t="shared" si="8"/>
        <v>85</v>
      </c>
      <c r="E51" s="157">
        <v>10</v>
      </c>
      <c r="F51" s="148">
        <v>75</v>
      </c>
      <c r="G51" s="148">
        <v>0</v>
      </c>
      <c r="H51" s="158">
        <f t="shared" si="1"/>
        <v>0</v>
      </c>
      <c r="I51" s="71">
        <v>945</v>
      </c>
      <c r="J51" s="76">
        <v>0</v>
      </c>
      <c r="K51" s="76">
        <v>0</v>
      </c>
      <c r="L51" s="72">
        <f t="shared" si="9"/>
        <v>11.117647058823529</v>
      </c>
      <c r="M51" s="7"/>
      <c r="N51" s="3"/>
    </row>
    <row r="52" spans="1:14" s="4" customFormat="1" ht="16.5" customHeight="1">
      <c r="A52" s="5"/>
      <c r="B52" s="59" t="s">
        <v>163</v>
      </c>
      <c r="C52" s="31">
        <v>155</v>
      </c>
      <c r="D52" s="232">
        <f t="shared" si="8"/>
        <v>45</v>
      </c>
      <c r="E52" s="157">
        <v>8</v>
      </c>
      <c r="F52" s="148">
        <v>37</v>
      </c>
      <c r="G52" s="148">
        <v>0</v>
      </c>
      <c r="H52" s="158">
        <f t="shared" si="1"/>
        <v>0</v>
      </c>
      <c r="I52" s="71">
        <v>613</v>
      </c>
      <c r="J52" s="76">
        <v>2</v>
      </c>
      <c r="K52" s="76">
        <v>6</v>
      </c>
      <c r="L52" s="72">
        <f t="shared" si="9"/>
        <v>13.622222222222222</v>
      </c>
      <c r="M52" s="7"/>
      <c r="N52" s="3"/>
    </row>
    <row r="53" spans="1:14" s="4" customFormat="1" ht="16.5" customHeight="1">
      <c r="A53" s="5"/>
      <c r="B53" s="59" t="s">
        <v>164</v>
      </c>
      <c r="C53" s="31">
        <v>297</v>
      </c>
      <c r="D53" s="232">
        <f t="shared" si="8"/>
        <v>66</v>
      </c>
      <c r="E53" s="157">
        <v>28</v>
      </c>
      <c r="F53" s="148">
        <v>38</v>
      </c>
      <c r="G53" s="148">
        <v>0</v>
      </c>
      <c r="H53" s="158">
        <f t="shared" si="1"/>
        <v>0</v>
      </c>
      <c r="I53" s="71">
        <v>1437</v>
      </c>
      <c r="J53" s="76">
        <v>0</v>
      </c>
      <c r="K53" s="76">
        <v>0</v>
      </c>
      <c r="L53" s="72">
        <f t="shared" si="9"/>
        <v>21.772727272727273</v>
      </c>
      <c r="M53" s="7"/>
      <c r="N53" s="3"/>
    </row>
    <row r="54" spans="1:14" s="4" customFormat="1" ht="16.5" customHeight="1">
      <c r="A54" s="5"/>
      <c r="B54" s="59" t="s">
        <v>165</v>
      </c>
      <c r="C54" s="31">
        <v>234</v>
      </c>
      <c r="D54" s="232">
        <f t="shared" si="8"/>
        <v>20</v>
      </c>
      <c r="E54" s="157">
        <v>4</v>
      </c>
      <c r="F54" s="148">
        <v>16</v>
      </c>
      <c r="G54" s="148">
        <v>0</v>
      </c>
      <c r="H54" s="158">
        <f t="shared" si="1"/>
        <v>0</v>
      </c>
      <c r="I54" s="71">
        <v>434</v>
      </c>
      <c r="J54" s="76">
        <v>0</v>
      </c>
      <c r="K54" s="76">
        <v>0</v>
      </c>
      <c r="L54" s="72">
        <f t="shared" si="9"/>
        <v>21.7</v>
      </c>
      <c r="M54" s="7"/>
      <c r="N54" s="3"/>
    </row>
    <row r="55" spans="1:14" s="4" customFormat="1" ht="16.5" customHeight="1">
      <c r="A55" s="5"/>
      <c r="B55" s="59" t="s">
        <v>166</v>
      </c>
      <c r="C55" s="31">
        <v>187</v>
      </c>
      <c r="D55" s="232">
        <f t="shared" si="8"/>
        <v>29</v>
      </c>
      <c r="E55" s="157">
        <v>2</v>
      </c>
      <c r="F55" s="148">
        <v>27</v>
      </c>
      <c r="G55" s="148">
        <v>0</v>
      </c>
      <c r="H55" s="158">
        <f t="shared" si="1"/>
        <v>0</v>
      </c>
      <c r="I55" s="71">
        <v>592</v>
      </c>
      <c r="J55" s="76">
        <v>0</v>
      </c>
      <c r="K55" s="76">
        <v>0</v>
      </c>
      <c r="L55" s="72">
        <f t="shared" si="9"/>
        <v>20.413793103448278</v>
      </c>
      <c r="M55" s="7"/>
      <c r="N55" s="3"/>
    </row>
    <row r="56" spans="1:14" s="4" customFormat="1" ht="16.5" customHeight="1">
      <c r="A56" s="5"/>
      <c r="B56" s="59" t="s">
        <v>167</v>
      </c>
      <c r="C56" s="31">
        <v>94</v>
      </c>
      <c r="D56" s="232">
        <f t="shared" si="8"/>
        <v>29</v>
      </c>
      <c r="E56" s="157">
        <v>5</v>
      </c>
      <c r="F56" s="148">
        <v>24</v>
      </c>
      <c r="G56" s="148">
        <v>0</v>
      </c>
      <c r="H56" s="158">
        <f t="shared" si="1"/>
        <v>0</v>
      </c>
      <c r="I56" s="71">
        <v>466</v>
      </c>
      <c r="J56" s="76">
        <v>1</v>
      </c>
      <c r="K56" s="76">
        <v>3</v>
      </c>
      <c r="L56" s="72">
        <f t="shared" si="9"/>
        <v>16.06896551724138</v>
      </c>
      <c r="M56" s="7"/>
      <c r="N56" s="3"/>
    </row>
    <row r="57" spans="1:14" s="4" customFormat="1" ht="16.5" customHeight="1">
      <c r="A57" s="5"/>
      <c r="B57" s="59" t="s">
        <v>168</v>
      </c>
      <c r="C57" s="31">
        <v>20</v>
      </c>
      <c r="D57" s="232">
        <f t="shared" si="8"/>
        <v>6</v>
      </c>
      <c r="E57" s="157">
        <v>3</v>
      </c>
      <c r="F57" s="148">
        <v>3</v>
      </c>
      <c r="G57" s="148">
        <v>0</v>
      </c>
      <c r="H57" s="158">
        <f t="shared" si="1"/>
        <v>0</v>
      </c>
      <c r="I57" s="71">
        <v>35</v>
      </c>
      <c r="J57" s="76">
        <v>1</v>
      </c>
      <c r="K57" s="76">
        <v>0</v>
      </c>
      <c r="L57" s="72">
        <f t="shared" si="9"/>
        <v>5.833333333333333</v>
      </c>
      <c r="M57" s="7"/>
      <c r="N57" s="3"/>
    </row>
    <row r="58" spans="1:14" s="4" customFormat="1" ht="16.5" customHeight="1">
      <c r="A58" s="5"/>
      <c r="B58" s="59" t="s">
        <v>169</v>
      </c>
      <c r="C58" s="31">
        <v>40</v>
      </c>
      <c r="D58" s="232">
        <f t="shared" si="8"/>
        <v>10</v>
      </c>
      <c r="E58" s="157">
        <v>4</v>
      </c>
      <c r="F58" s="148">
        <v>6</v>
      </c>
      <c r="G58" s="148">
        <v>0</v>
      </c>
      <c r="H58" s="158">
        <f t="shared" si="1"/>
        <v>0</v>
      </c>
      <c r="I58" s="71">
        <v>167</v>
      </c>
      <c r="J58" s="76">
        <v>0</v>
      </c>
      <c r="K58" s="76">
        <v>0</v>
      </c>
      <c r="L58" s="72">
        <f t="shared" si="9"/>
        <v>16.7</v>
      </c>
      <c r="M58" s="7"/>
      <c r="N58" s="3"/>
    </row>
    <row r="59" spans="1:14" s="4" customFormat="1" ht="16.5" customHeight="1">
      <c r="A59" s="5"/>
      <c r="B59" s="61" t="s">
        <v>170</v>
      </c>
      <c r="C59" s="36">
        <v>42</v>
      </c>
      <c r="D59" s="232">
        <f t="shared" si="8"/>
        <v>13</v>
      </c>
      <c r="E59" s="159">
        <v>8</v>
      </c>
      <c r="F59" s="150">
        <v>5</v>
      </c>
      <c r="G59" s="150">
        <v>0</v>
      </c>
      <c r="H59" s="160">
        <f t="shared" si="1"/>
        <v>0</v>
      </c>
      <c r="I59" s="73">
        <v>131</v>
      </c>
      <c r="J59" s="140">
        <v>0</v>
      </c>
      <c r="K59" s="140">
        <v>0</v>
      </c>
      <c r="L59" s="74">
        <f t="shared" si="9"/>
        <v>10.076923076923077</v>
      </c>
      <c r="M59" s="11"/>
      <c r="N59" s="3"/>
    </row>
    <row r="60" spans="1:14" s="44" customFormat="1" ht="16.5">
      <c r="A60" s="5"/>
      <c r="B60" s="27" t="s">
        <v>27</v>
      </c>
      <c r="C60" s="51">
        <f>SUM(C49:C59)</f>
        <v>1725</v>
      </c>
      <c r="D60" s="51">
        <f>SUM(D49:D59)</f>
        <v>351</v>
      </c>
      <c r="E60" s="161">
        <f>SUM(E49:E59)</f>
        <v>75</v>
      </c>
      <c r="F60" s="161">
        <f>SUM(F49:F59)</f>
        <v>276</v>
      </c>
      <c r="G60" s="161">
        <f>SUM(G49:G59)</f>
        <v>0</v>
      </c>
      <c r="H60" s="154">
        <f t="shared" si="1"/>
        <v>0</v>
      </c>
      <c r="I60" s="51">
        <f>SUM(I49:I59)</f>
        <v>5598</v>
      </c>
      <c r="J60" s="63">
        <f>SUM(J50:J59)</f>
        <v>6</v>
      </c>
      <c r="K60" s="51">
        <f>SUM(K50:K59)</f>
        <v>15</v>
      </c>
      <c r="L60" s="65">
        <f t="shared" si="9"/>
        <v>15.948717948717949</v>
      </c>
      <c r="M60" s="46"/>
      <c r="N60" s="43"/>
    </row>
    <row r="61" spans="1:14" s="4" customFormat="1" ht="16.5" customHeight="1">
      <c r="A61" s="21" t="s">
        <v>8</v>
      </c>
      <c r="B61" s="62" t="s">
        <v>171</v>
      </c>
      <c r="C61" s="30">
        <v>100</v>
      </c>
      <c r="D61" s="67">
        <f>SUM(E61)+F61</f>
        <v>23</v>
      </c>
      <c r="E61" s="155">
        <v>2</v>
      </c>
      <c r="F61" s="146">
        <v>21</v>
      </c>
      <c r="G61" s="146">
        <v>0</v>
      </c>
      <c r="H61" s="156">
        <f t="shared" si="1"/>
        <v>0</v>
      </c>
      <c r="I61" s="69">
        <v>257</v>
      </c>
      <c r="J61" s="75">
        <v>0</v>
      </c>
      <c r="K61" s="75">
        <v>0</v>
      </c>
      <c r="L61" s="70">
        <f t="shared" si="9"/>
        <v>11.173913043478262</v>
      </c>
      <c r="M61" s="9"/>
      <c r="N61" s="3"/>
    </row>
    <row r="62" spans="1:14" s="4" customFormat="1" ht="16.5" customHeight="1">
      <c r="A62" s="5" t="s">
        <v>26</v>
      </c>
      <c r="B62" s="59" t="s">
        <v>172</v>
      </c>
      <c r="C62" s="31">
        <v>0</v>
      </c>
      <c r="D62" s="67">
        <f>SUM(E62)+F62</f>
        <v>0</v>
      </c>
      <c r="E62" s="157">
        <v>0</v>
      </c>
      <c r="F62" s="148">
        <v>0</v>
      </c>
      <c r="G62" s="148">
        <v>0</v>
      </c>
      <c r="H62" s="158" t="e">
        <f t="shared" si="1"/>
        <v>#DIV/0!</v>
      </c>
      <c r="I62" s="71">
        <v>0</v>
      </c>
      <c r="J62" s="76">
        <v>0</v>
      </c>
      <c r="K62" s="76">
        <v>0</v>
      </c>
      <c r="L62" s="72" t="e">
        <f t="shared" si="9"/>
        <v>#DIV/0!</v>
      </c>
      <c r="M62" s="7"/>
      <c r="N62" s="3"/>
    </row>
    <row r="63" spans="1:14" s="4" customFormat="1" ht="16.5" customHeight="1">
      <c r="A63" s="5"/>
      <c r="B63" s="59" t="s">
        <v>173</v>
      </c>
      <c r="C63" s="31">
        <v>20</v>
      </c>
      <c r="D63" s="67">
        <f>SUM(E63)+F63</f>
        <v>20</v>
      </c>
      <c r="E63" s="157">
        <v>8</v>
      </c>
      <c r="F63" s="148">
        <v>12</v>
      </c>
      <c r="G63" s="148">
        <v>0</v>
      </c>
      <c r="H63" s="158">
        <f t="shared" si="1"/>
        <v>0</v>
      </c>
      <c r="I63" s="71">
        <v>61</v>
      </c>
      <c r="J63" s="76">
        <v>0</v>
      </c>
      <c r="K63" s="76">
        <v>0</v>
      </c>
      <c r="L63" s="72">
        <f t="shared" si="9"/>
        <v>3.05</v>
      </c>
      <c r="M63" s="7"/>
      <c r="N63" s="3"/>
    </row>
    <row r="64" spans="1:14" s="4" customFormat="1" ht="16.5" customHeight="1">
      <c r="A64" s="5"/>
      <c r="B64" s="61" t="s">
        <v>174</v>
      </c>
      <c r="C64" s="36">
        <v>45</v>
      </c>
      <c r="D64" s="67">
        <f>SUM(E64)+F64</f>
        <v>14</v>
      </c>
      <c r="E64" s="159">
        <v>2</v>
      </c>
      <c r="F64" s="150">
        <v>12</v>
      </c>
      <c r="G64" s="150">
        <v>0</v>
      </c>
      <c r="H64" s="160">
        <f t="shared" si="1"/>
        <v>0</v>
      </c>
      <c r="I64" s="73">
        <v>75</v>
      </c>
      <c r="J64" s="140">
        <v>0</v>
      </c>
      <c r="K64" s="140">
        <v>0</v>
      </c>
      <c r="L64" s="74">
        <f t="shared" si="9"/>
        <v>5.357142857142857</v>
      </c>
      <c r="M64" s="11"/>
      <c r="N64" s="3"/>
    </row>
    <row r="65" spans="1:14" s="44" customFormat="1" ht="16.5" customHeight="1">
      <c r="A65" s="5"/>
      <c r="B65" s="27" t="s">
        <v>28</v>
      </c>
      <c r="C65" s="51">
        <f>SUM(C61:C64)</f>
        <v>165</v>
      </c>
      <c r="D65" s="63">
        <f>SUM(D61:D64)</f>
        <v>57</v>
      </c>
      <c r="E65" s="161">
        <f>SUM(E61:E64)</f>
        <v>12</v>
      </c>
      <c r="F65" s="161">
        <f>SUM(F61:F64)</f>
        <v>45</v>
      </c>
      <c r="G65" s="161">
        <f>SUM(G61:G64)</f>
        <v>0</v>
      </c>
      <c r="H65" s="154">
        <f t="shared" si="1"/>
        <v>0</v>
      </c>
      <c r="I65" s="51">
        <f>SUM(I61:I64)</f>
        <v>393</v>
      </c>
      <c r="J65" s="63">
        <f>SUM(J61:J64)</f>
        <v>0</v>
      </c>
      <c r="K65" s="51">
        <f>SUM(K61:K64)</f>
        <v>0</v>
      </c>
      <c r="L65" s="65">
        <f t="shared" si="9"/>
        <v>6.894736842105263</v>
      </c>
      <c r="M65" s="46"/>
      <c r="N65" s="43"/>
    </row>
    <row r="66" spans="1:14" s="4" customFormat="1" ht="16.5" customHeight="1">
      <c r="A66" s="5" t="s">
        <v>13</v>
      </c>
      <c r="B66" s="62" t="s">
        <v>175</v>
      </c>
      <c r="C66" s="30">
        <v>10</v>
      </c>
      <c r="D66" s="67">
        <f aca="true" t="shared" si="10" ref="D66:D71">SUM(E66)+F66</f>
        <v>17</v>
      </c>
      <c r="E66" s="155">
        <v>5</v>
      </c>
      <c r="F66" s="146">
        <v>12</v>
      </c>
      <c r="G66" s="146">
        <v>0</v>
      </c>
      <c r="H66" s="156">
        <f t="shared" si="1"/>
        <v>0</v>
      </c>
      <c r="I66" s="69">
        <v>86</v>
      </c>
      <c r="J66" s="75">
        <v>1</v>
      </c>
      <c r="K66" s="75">
        <v>2</v>
      </c>
      <c r="L66" s="70">
        <f t="shared" si="9"/>
        <v>5.0588235294117645</v>
      </c>
      <c r="M66" s="9"/>
      <c r="N66" s="3"/>
    </row>
    <row r="67" spans="1:14" s="4" customFormat="1" ht="19.5" customHeight="1">
      <c r="A67" s="5" t="s">
        <v>29</v>
      </c>
      <c r="B67" s="143" t="s">
        <v>176</v>
      </c>
      <c r="C67" s="31">
        <v>324</v>
      </c>
      <c r="D67" s="67">
        <f t="shared" si="10"/>
        <v>92</v>
      </c>
      <c r="E67" s="157">
        <v>13</v>
      </c>
      <c r="F67" s="148">
        <v>79</v>
      </c>
      <c r="G67" s="148">
        <v>0</v>
      </c>
      <c r="H67" s="158">
        <f t="shared" si="1"/>
        <v>0</v>
      </c>
      <c r="I67" s="71">
        <v>792</v>
      </c>
      <c r="J67" s="76">
        <v>2</v>
      </c>
      <c r="K67" s="76">
        <v>5</v>
      </c>
      <c r="L67" s="72">
        <f t="shared" si="9"/>
        <v>8.608695652173912</v>
      </c>
      <c r="M67" s="7"/>
      <c r="N67" s="3"/>
    </row>
    <row r="68" spans="1:14" s="4" customFormat="1" ht="16.5" customHeight="1">
      <c r="A68" s="5"/>
      <c r="B68" s="59" t="s">
        <v>177</v>
      </c>
      <c r="C68" s="31">
        <v>100</v>
      </c>
      <c r="D68" s="67">
        <f t="shared" si="10"/>
        <v>43</v>
      </c>
      <c r="E68" s="157">
        <v>14</v>
      </c>
      <c r="F68" s="148">
        <v>29</v>
      </c>
      <c r="G68" s="148">
        <v>0</v>
      </c>
      <c r="H68" s="158">
        <f t="shared" si="1"/>
        <v>0</v>
      </c>
      <c r="I68" s="71">
        <v>383</v>
      </c>
      <c r="J68" s="76">
        <v>4</v>
      </c>
      <c r="K68" s="76">
        <v>7</v>
      </c>
      <c r="L68" s="72">
        <f t="shared" si="9"/>
        <v>8.906976744186046</v>
      </c>
      <c r="M68" s="7"/>
      <c r="N68" s="3"/>
    </row>
    <row r="69" spans="1:14" s="4" customFormat="1" ht="16.5" customHeight="1">
      <c r="A69" s="5"/>
      <c r="B69" s="59" t="s">
        <v>178</v>
      </c>
      <c r="C69" s="31">
        <v>59</v>
      </c>
      <c r="D69" s="67">
        <f t="shared" si="10"/>
        <v>28</v>
      </c>
      <c r="E69" s="157">
        <v>6</v>
      </c>
      <c r="F69" s="148">
        <v>22</v>
      </c>
      <c r="G69" s="148">
        <v>0</v>
      </c>
      <c r="H69" s="158">
        <f t="shared" si="1"/>
        <v>0</v>
      </c>
      <c r="I69" s="71">
        <v>146</v>
      </c>
      <c r="J69" s="76">
        <v>0</v>
      </c>
      <c r="K69" s="76">
        <v>0</v>
      </c>
      <c r="L69" s="72">
        <f t="shared" si="9"/>
        <v>5.214285714285714</v>
      </c>
      <c r="M69" s="7"/>
      <c r="N69" s="3"/>
    </row>
    <row r="70" spans="1:14" s="4" customFormat="1" ht="16.5" customHeight="1">
      <c r="A70" s="5"/>
      <c r="B70" s="61" t="s">
        <v>179</v>
      </c>
      <c r="C70" s="42">
        <v>73</v>
      </c>
      <c r="D70" s="67">
        <f t="shared" si="10"/>
        <v>35</v>
      </c>
      <c r="E70" s="157">
        <v>7</v>
      </c>
      <c r="F70" s="148">
        <v>28</v>
      </c>
      <c r="G70" s="148">
        <v>0</v>
      </c>
      <c r="H70" s="158">
        <f t="shared" si="1"/>
        <v>0</v>
      </c>
      <c r="I70" s="71">
        <v>233</v>
      </c>
      <c r="J70" s="140">
        <v>2</v>
      </c>
      <c r="K70" s="140">
        <v>3</v>
      </c>
      <c r="L70" s="72">
        <f t="shared" si="9"/>
        <v>6.6571428571428575</v>
      </c>
      <c r="M70" s="7"/>
      <c r="N70" s="3"/>
    </row>
    <row r="71" spans="1:14" s="4" customFormat="1" ht="16.5" customHeight="1">
      <c r="A71" s="5"/>
      <c r="B71" s="61" t="s">
        <v>250</v>
      </c>
      <c r="C71" s="85">
        <v>12</v>
      </c>
      <c r="D71" s="67">
        <f t="shared" si="10"/>
        <v>44</v>
      </c>
      <c r="E71" s="159">
        <v>5</v>
      </c>
      <c r="F71" s="150">
        <v>39</v>
      </c>
      <c r="G71" s="150">
        <v>0</v>
      </c>
      <c r="H71" s="160">
        <f>G71/D71</f>
        <v>0</v>
      </c>
      <c r="I71" s="73">
        <v>181</v>
      </c>
      <c r="J71" s="140">
        <v>2</v>
      </c>
      <c r="K71" s="140">
        <v>3</v>
      </c>
      <c r="L71" s="74">
        <f>I71/D71</f>
        <v>4.113636363636363</v>
      </c>
      <c r="M71" s="16"/>
      <c r="N71" s="3"/>
    </row>
    <row r="72" spans="1:15" s="44" customFormat="1" ht="18.75" customHeight="1">
      <c r="A72" s="5"/>
      <c r="B72" s="27" t="s">
        <v>30</v>
      </c>
      <c r="C72" s="51">
        <f>SUM(C66:C71)</f>
        <v>578</v>
      </c>
      <c r="D72" s="63">
        <f>SUM(D66:D71)</f>
        <v>259</v>
      </c>
      <c r="E72" s="161">
        <f>SUM(E66:E71)</f>
        <v>50</v>
      </c>
      <c r="F72" s="161">
        <f>SUM(F66:F71)</f>
        <v>209</v>
      </c>
      <c r="G72" s="161">
        <f>SUM(G66:G71)</f>
        <v>0</v>
      </c>
      <c r="H72" s="154">
        <f t="shared" si="1"/>
        <v>0</v>
      </c>
      <c r="I72" s="51">
        <f>SUM(I66:K71)</f>
        <v>1852</v>
      </c>
      <c r="J72" s="63">
        <f>SUM(J66:J70)</f>
        <v>9</v>
      </c>
      <c r="K72" s="51">
        <f>SUM(K66:K70)</f>
        <v>17</v>
      </c>
      <c r="L72" s="65">
        <f t="shared" si="9"/>
        <v>7.1505791505791505</v>
      </c>
      <c r="M72" s="46"/>
      <c r="N72" s="43"/>
      <c r="O72" s="43"/>
    </row>
    <row r="73" spans="1:14" s="4" customFormat="1" ht="16.5" customHeight="1">
      <c r="A73" s="21" t="s">
        <v>9</v>
      </c>
      <c r="B73" s="62" t="s">
        <v>180</v>
      </c>
      <c r="C73" s="30">
        <v>144</v>
      </c>
      <c r="D73" s="67">
        <f>SUM(E73)+F73</f>
        <v>84</v>
      </c>
      <c r="E73" s="155">
        <v>14</v>
      </c>
      <c r="F73" s="146">
        <v>70</v>
      </c>
      <c r="G73" s="146">
        <v>0</v>
      </c>
      <c r="H73" s="156">
        <f t="shared" si="1"/>
        <v>0</v>
      </c>
      <c r="I73" s="69">
        <v>660</v>
      </c>
      <c r="J73" s="75">
        <v>1</v>
      </c>
      <c r="K73" s="75">
        <v>2</v>
      </c>
      <c r="L73" s="70">
        <f t="shared" si="9"/>
        <v>7.857142857142857</v>
      </c>
      <c r="M73" s="9"/>
      <c r="N73" s="3"/>
    </row>
    <row r="74" spans="1:14" s="4" customFormat="1" ht="16.5" customHeight="1">
      <c r="A74" s="5" t="s">
        <v>31</v>
      </c>
      <c r="B74" s="59" t="s">
        <v>252</v>
      </c>
      <c r="C74" s="31">
        <v>46</v>
      </c>
      <c r="D74" s="67">
        <f>SUM(E74)+F74</f>
        <v>37</v>
      </c>
      <c r="E74" s="157">
        <v>4</v>
      </c>
      <c r="F74" s="148">
        <v>33</v>
      </c>
      <c r="G74" s="148">
        <v>0</v>
      </c>
      <c r="H74" s="158">
        <f>G74/D74</f>
        <v>0</v>
      </c>
      <c r="I74" s="71">
        <v>229</v>
      </c>
      <c r="J74" s="76">
        <v>0</v>
      </c>
      <c r="K74" s="76">
        <v>0</v>
      </c>
      <c r="L74" s="72">
        <f>I74/D74</f>
        <v>6.1891891891891895</v>
      </c>
      <c r="M74" s="7"/>
      <c r="N74" s="3"/>
    </row>
    <row r="75" spans="2:14" s="4" customFormat="1" ht="16.5" customHeight="1">
      <c r="B75" s="61" t="s">
        <v>251</v>
      </c>
      <c r="C75" s="42">
        <v>23</v>
      </c>
      <c r="D75" s="67">
        <f>SUM(E75)+F75</f>
        <v>30</v>
      </c>
      <c r="E75" s="157">
        <v>7</v>
      </c>
      <c r="F75" s="148">
        <v>23</v>
      </c>
      <c r="G75" s="148">
        <v>0</v>
      </c>
      <c r="H75" s="158">
        <f>G75/D75</f>
        <v>0</v>
      </c>
      <c r="I75" s="71">
        <v>116</v>
      </c>
      <c r="J75" s="140">
        <v>0</v>
      </c>
      <c r="K75" s="140">
        <v>0</v>
      </c>
      <c r="L75" s="72">
        <f>I75/D75</f>
        <v>3.8666666666666667</v>
      </c>
      <c r="M75" s="7"/>
      <c r="N75" s="3"/>
    </row>
    <row r="76" spans="1:14" s="4" customFormat="1" ht="16.5" customHeight="1">
      <c r="A76" s="5"/>
      <c r="B76" s="61" t="s">
        <v>253</v>
      </c>
      <c r="C76" s="42">
        <v>14</v>
      </c>
      <c r="D76" s="67">
        <f>SUM(E76)+F76</f>
        <v>31</v>
      </c>
      <c r="E76" s="159">
        <v>6</v>
      </c>
      <c r="F76" s="150">
        <v>25</v>
      </c>
      <c r="G76" s="150">
        <v>0</v>
      </c>
      <c r="H76" s="160">
        <f>G76/D76</f>
        <v>0</v>
      </c>
      <c r="I76" s="73">
        <v>106</v>
      </c>
      <c r="J76" s="140">
        <v>0</v>
      </c>
      <c r="K76" s="140">
        <v>0</v>
      </c>
      <c r="L76" s="74">
        <f>I76/D76</f>
        <v>3.4193548387096775</v>
      </c>
      <c r="M76" s="7"/>
      <c r="N76" s="3"/>
    </row>
    <row r="77" spans="1:13" s="52" customFormat="1" ht="16.5" customHeight="1">
      <c r="A77" s="24"/>
      <c r="B77" s="27" t="s">
        <v>32</v>
      </c>
      <c r="C77" s="28">
        <f>SUM(C73:C76)</f>
        <v>227</v>
      </c>
      <c r="D77" s="64">
        <f>SUM(D73:D76)</f>
        <v>182</v>
      </c>
      <c r="E77" s="162">
        <f>SUM(E73:E76)</f>
        <v>31</v>
      </c>
      <c r="F77" s="162">
        <f>SUM(F73:F76)</f>
        <v>151</v>
      </c>
      <c r="G77" s="162">
        <f>SUM(G73:G76)</f>
        <v>0</v>
      </c>
      <c r="H77" s="154">
        <f t="shared" si="1"/>
        <v>0</v>
      </c>
      <c r="I77" s="28">
        <f>SUM(I73:I76)</f>
        <v>1111</v>
      </c>
      <c r="J77" s="28">
        <f>SUM(J73:J76)</f>
        <v>1</v>
      </c>
      <c r="K77" s="28">
        <f>SUM(K73:K76)</f>
        <v>2</v>
      </c>
      <c r="L77" s="77">
        <f t="shared" si="9"/>
        <v>6.104395604395604</v>
      </c>
      <c r="M77" s="53"/>
    </row>
    <row r="78" spans="3:14" s="4" customFormat="1" ht="24" customHeight="1">
      <c r="C78" s="32"/>
      <c r="D78" s="32"/>
      <c r="E78" s="32"/>
      <c r="F78" s="32"/>
      <c r="G78" s="32"/>
      <c r="H78" s="55"/>
      <c r="I78" s="32"/>
      <c r="J78" s="32"/>
      <c r="K78" s="32"/>
      <c r="L78" s="32"/>
      <c r="M78" s="6"/>
      <c r="N78" s="6"/>
    </row>
    <row r="79" spans="1:13" ht="16.5">
      <c r="A79" s="25"/>
      <c r="B79" s="25"/>
      <c r="C79" s="39"/>
      <c r="D79" s="34"/>
      <c r="E79" s="34"/>
      <c r="F79" s="34"/>
      <c r="G79" s="34"/>
      <c r="H79" s="38"/>
      <c r="I79" s="34"/>
      <c r="J79" s="39"/>
      <c r="K79" s="39"/>
      <c r="L79" s="34"/>
      <c r="M79" s="25"/>
    </row>
    <row r="80" spans="1:14" ht="16.5">
      <c r="A80" s="307" t="s">
        <v>15</v>
      </c>
      <c r="B80" s="308"/>
      <c r="C80" s="308"/>
      <c r="D80" s="41"/>
      <c r="E80" s="41"/>
      <c r="F80" s="41"/>
      <c r="G80" s="41"/>
      <c r="H80" s="56"/>
      <c r="I80" s="41"/>
      <c r="J80" s="40"/>
      <c r="K80" s="40"/>
      <c r="L80" s="41"/>
      <c r="M80" s="26"/>
      <c r="N80" s="1"/>
    </row>
  </sheetData>
  <sheetProtection/>
  <mergeCells count="5">
    <mergeCell ref="I3:I4"/>
    <mergeCell ref="A80:C80"/>
    <mergeCell ref="E2:H2"/>
    <mergeCell ref="E3:H3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M55"/>
  <sheetViews>
    <sheetView zoomScalePageLayoutView="0" workbookViewId="0" topLeftCell="A28">
      <selection activeCell="N12" sqref="N12"/>
    </sheetView>
  </sheetViews>
  <sheetFormatPr defaultColWidth="9.00390625" defaultRowHeight="16.5"/>
  <cols>
    <col min="1" max="1" width="13.125" style="2" customWidth="1"/>
    <col min="2" max="2" width="12.75390625" style="2" customWidth="1"/>
    <col min="3" max="4" width="7.50390625" style="35" customWidth="1"/>
    <col min="5" max="5" width="6.50390625" style="29" bestFit="1" customWidth="1"/>
    <col min="6" max="6" width="5.125" style="29" customWidth="1"/>
    <col min="7" max="7" width="7.50390625" style="29" customWidth="1"/>
    <col min="8" max="8" width="9.25390625" style="111" customWidth="1"/>
    <col min="9" max="9" width="7.50390625" style="29" customWidth="1"/>
    <col min="10" max="10" width="8.375" style="29" customWidth="1"/>
    <col min="11" max="11" width="14.875" style="2" customWidth="1"/>
    <col min="12" max="12" width="6.125" style="2" customWidth="1"/>
    <col min="13" max="16384" width="9.00390625" style="2" customWidth="1"/>
  </cols>
  <sheetData>
    <row r="1" ht="20.25" customHeight="1"/>
    <row r="2" spans="1:12" s="4" customFormat="1" ht="16.5">
      <c r="A2" s="8"/>
      <c r="B2" s="9"/>
      <c r="C2" s="119"/>
      <c r="D2" s="303" t="s">
        <v>243</v>
      </c>
      <c r="E2" s="309" t="s">
        <v>34</v>
      </c>
      <c r="F2" s="310"/>
      <c r="G2" s="310"/>
      <c r="H2" s="310"/>
      <c r="I2" s="305" t="s">
        <v>244</v>
      </c>
      <c r="J2" s="86"/>
      <c r="K2" s="14"/>
      <c r="L2" s="3"/>
    </row>
    <row r="3" spans="1:12" s="4" customFormat="1" ht="69" customHeight="1">
      <c r="A3" s="82" t="s">
        <v>0</v>
      </c>
      <c r="B3" s="122" t="s">
        <v>1</v>
      </c>
      <c r="C3" s="163" t="s">
        <v>181</v>
      </c>
      <c r="D3" s="304"/>
      <c r="E3" s="175" t="s">
        <v>3</v>
      </c>
      <c r="F3" s="176" t="s">
        <v>4</v>
      </c>
      <c r="G3" s="167" t="s">
        <v>186</v>
      </c>
      <c r="H3" s="207" t="s">
        <v>33</v>
      </c>
      <c r="I3" s="306"/>
      <c r="J3" s="114" t="s">
        <v>35</v>
      </c>
      <c r="K3" s="89" t="s">
        <v>2</v>
      </c>
      <c r="L3" s="3"/>
    </row>
    <row r="4" spans="1:12" s="50" customFormat="1" ht="24.75" customHeight="1">
      <c r="A4" s="82"/>
      <c r="B4" s="90" t="s">
        <v>5</v>
      </c>
      <c r="C4" s="45">
        <f>SUM(C11,C15,C28,C33,C41,C43,C48,C52)</f>
        <v>2839</v>
      </c>
      <c r="D4" s="91">
        <f>SUM(D8,D11,D15,D28,D33,D41,D43,D48,D52)</f>
        <v>494</v>
      </c>
      <c r="E4" s="177">
        <f>SUM(E8,E11,E15,E28,E33,E41,E43,E48,E52)</f>
        <v>256</v>
      </c>
      <c r="F4" s="177">
        <f>SUM(F8,F11,F15,F28,F33,F41,F43,F48,F52)</f>
        <v>238</v>
      </c>
      <c r="G4" s="177">
        <f>SUM(G8,G11,G15,G28,G33,G41,G43,G48,G52)</f>
        <v>0</v>
      </c>
      <c r="H4" s="208">
        <f>G4/D4</f>
        <v>0</v>
      </c>
      <c r="I4" s="45">
        <f>SUM(I8,I11,I15,I28,I33,I41,I43,I48,I52)</f>
        <v>2092</v>
      </c>
      <c r="J4" s="45">
        <f>I4/D4</f>
        <v>4.234817813765182</v>
      </c>
      <c r="K4" s="92"/>
      <c r="L4" s="49"/>
    </row>
    <row r="5" spans="1:12" s="174" customFormat="1" ht="16.5" customHeight="1">
      <c r="A5" s="203" t="s">
        <v>182</v>
      </c>
      <c r="B5" s="195" t="s">
        <v>183</v>
      </c>
      <c r="C5" s="70">
        <v>0</v>
      </c>
      <c r="D5" s="70">
        <f>SUM(E5+F5)</f>
        <v>0</v>
      </c>
      <c r="E5" s="197">
        <v>0</v>
      </c>
      <c r="F5" s="198">
        <v>0</v>
      </c>
      <c r="G5" s="198">
        <v>0</v>
      </c>
      <c r="H5" s="156" t="e">
        <f aca="true" t="shared" si="0" ref="H5:H52">G5/D5</f>
        <v>#DIV/0!</v>
      </c>
      <c r="I5" s="70">
        <v>0</v>
      </c>
      <c r="J5" s="70" t="e">
        <f>I5/D5</f>
        <v>#DIV/0!</v>
      </c>
      <c r="K5" s="172"/>
      <c r="L5" s="173"/>
    </row>
    <row r="6" spans="1:12" s="174" customFormat="1" ht="16.5" customHeight="1">
      <c r="A6" s="171"/>
      <c r="B6" s="196" t="s">
        <v>184</v>
      </c>
      <c r="C6" s="72">
        <v>0</v>
      </c>
      <c r="D6" s="70">
        <f>SUM(E6+F6)</f>
        <v>0</v>
      </c>
      <c r="E6" s="199">
        <v>0</v>
      </c>
      <c r="F6" s="200">
        <v>0</v>
      </c>
      <c r="G6" s="200">
        <v>0</v>
      </c>
      <c r="H6" s="158">
        <v>0</v>
      </c>
      <c r="I6" s="72">
        <v>0</v>
      </c>
      <c r="J6" s="72">
        <v>0</v>
      </c>
      <c r="K6" s="172"/>
      <c r="L6" s="173"/>
    </row>
    <row r="7" spans="1:12" s="174" customFormat="1" ht="16.5" customHeight="1">
      <c r="A7" s="171"/>
      <c r="B7" s="196" t="s">
        <v>185</v>
      </c>
      <c r="C7" s="74">
        <v>0</v>
      </c>
      <c r="D7" s="70">
        <f>SUM(E7+F7)</f>
        <v>0</v>
      </c>
      <c r="E7" s="201">
        <v>0</v>
      </c>
      <c r="F7" s="202">
        <v>0</v>
      </c>
      <c r="G7" s="202">
        <v>0</v>
      </c>
      <c r="H7" s="158">
        <v>0</v>
      </c>
      <c r="I7" s="74">
        <v>0</v>
      </c>
      <c r="J7" s="74">
        <v>0</v>
      </c>
      <c r="K7" s="172"/>
      <c r="L7" s="173"/>
    </row>
    <row r="8" spans="1:12" s="174" customFormat="1" ht="16.5" customHeight="1">
      <c r="A8" s="171"/>
      <c r="B8" s="96" t="s">
        <v>187</v>
      </c>
      <c r="C8" s="51">
        <f>SUM(C5:C7)</f>
        <v>0</v>
      </c>
      <c r="D8" s="51">
        <f>SUM(D5:D7)</f>
        <v>0</v>
      </c>
      <c r="E8" s="185">
        <f>SUM(E5:E7)</f>
        <v>0</v>
      </c>
      <c r="F8" s="185">
        <f>SUM(F5:F7)</f>
        <v>0</v>
      </c>
      <c r="G8" s="185">
        <f>SUM(G5:G7)</f>
        <v>0</v>
      </c>
      <c r="H8" s="178" t="e">
        <f t="shared" si="0"/>
        <v>#DIV/0!</v>
      </c>
      <c r="I8" s="51">
        <f>SUM(I5:I7)</f>
        <v>0</v>
      </c>
      <c r="J8" s="51" t="e">
        <f>SUM(J5:J7)</f>
        <v>#DIV/0!</v>
      </c>
      <c r="K8" s="97"/>
      <c r="L8" s="173"/>
    </row>
    <row r="9" spans="1:12" s="4" customFormat="1" ht="16.5" customHeight="1">
      <c r="A9" s="93" t="s">
        <v>36</v>
      </c>
      <c r="B9" s="94" t="s">
        <v>40</v>
      </c>
      <c r="C9" s="30">
        <v>65</v>
      </c>
      <c r="D9" s="67">
        <f>SUM(E9+F9)</f>
        <v>13</v>
      </c>
      <c r="E9" s="179">
        <v>12</v>
      </c>
      <c r="F9" s="180">
        <v>1</v>
      </c>
      <c r="G9" s="180">
        <v>0</v>
      </c>
      <c r="H9" s="209">
        <f t="shared" si="0"/>
        <v>0</v>
      </c>
      <c r="I9" s="30">
        <v>36</v>
      </c>
      <c r="J9" s="83">
        <f>I9/D9</f>
        <v>2.769230769230769</v>
      </c>
      <c r="K9" s="14"/>
      <c r="L9" s="3"/>
    </row>
    <row r="10" spans="1:12" s="4" customFormat="1" ht="16.5" customHeight="1">
      <c r="A10" s="100" t="s">
        <v>73</v>
      </c>
      <c r="B10" s="95" t="s">
        <v>41</v>
      </c>
      <c r="C10" s="36">
        <v>54</v>
      </c>
      <c r="D10" s="67">
        <f>SUM(E10+F10)</f>
        <v>22</v>
      </c>
      <c r="E10" s="182">
        <v>8</v>
      </c>
      <c r="F10" s="183">
        <v>14</v>
      </c>
      <c r="G10" s="183">
        <v>0</v>
      </c>
      <c r="H10" s="209">
        <f t="shared" si="0"/>
        <v>0</v>
      </c>
      <c r="I10" s="36">
        <v>75</v>
      </c>
      <c r="J10" s="85">
        <f>I10/D10</f>
        <v>3.409090909090909</v>
      </c>
      <c r="K10" s="16"/>
      <c r="L10" s="3"/>
    </row>
    <row r="11" spans="1:12" s="44" customFormat="1" ht="16.5" customHeight="1">
      <c r="A11" s="120"/>
      <c r="B11" s="96" t="s">
        <v>42</v>
      </c>
      <c r="C11" s="51">
        <f>SUM(C9:C10)</f>
        <v>119</v>
      </c>
      <c r="D11" s="115">
        <f>SUM(D9:D10)</f>
        <v>35</v>
      </c>
      <c r="E11" s="185">
        <f>SUM(E9:E10)</f>
        <v>20</v>
      </c>
      <c r="F11" s="185">
        <f>SUM(F9:F10)</f>
        <v>15</v>
      </c>
      <c r="G11" s="185">
        <f>SUM(G9:G10)</f>
        <v>0</v>
      </c>
      <c r="H11" s="178">
        <f t="shared" si="0"/>
        <v>0</v>
      </c>
      <c r="I11" s="51">
        <f>SUM(I9:I10)</f>
        <v>111</v>
      </c>
      <c r="J11" s="28">
        <f>I11/D11</f>
        <v>3.1714285714285713</v>
      </c>
      <c r="K11" s="97"/>
      <c r="L11" s="43"/>
    </row>
    <row r="12" spans="1:12" s="4" customFormat="1" ht="16.5" customHeight="1">
      <c r="A12" s="204" t="s">
        <v>38</v>
      </c>
      <c r="B12" s="94" t="s">
        <v>43</v>
      </c>
      <c r="C12" s="30">
        <v>16</v>
      </c>
      <c r="D12" s="67">
        <f>SUM(E12+F12)</f>
        <v>7</v>
      </c>
      <c r="E12" s="179">
        <v>2</v>
      </c>
      <c r="F12" s="180">
        <v>5</v>
      </c>
      <c r="G12" s="181">
        <v>0</v>
      </c>
      <c r="H12" s="154">
        <f t="shared" si="0"/>
        <v>0</v>
      </c>
      <c r="I12" s="30">
        <v>21</v>
      </c>
      <c r="J12" s="83">
        <f>I12/D12</f>
        <v>3</v>
      </c>
      <c r="K12" s="14"/>
      <c r="L12" s="3"/>
    </row>
    <row r="13" spans="1:12" s="4" customFormat="1" ht="16.5" customHeight="1">
      <c r="A13" s="100" t="s">
        <v>74</v>
      </c>
      <c r="B13" s="99" t="s">
        <v>44</v>
      </c>
      <c r="C13" s="31">
        <v>37</v>
      </c>
      <c r="D13" s="67">
        <f>SUM(E13+F13)</f>
        <v>17</v>
      </c>
      <c r="E13" s="186">
        <v>11</v>
      </c>
      <c r="F13" s="187">
        <v>6</v>
      </c>
      <c r="G13" s="188">
        <v>0</v>
      </c>
      <c r="H13" s="154">
        <f t="shared" si="0"/>
        <v>0</v>
      </c>
      <c r="I13" s="31">
        <v>43</v>
      </c>
      <c r="J13" s="84">
        <f aca="true" t="shared" si="1" ref="J13:J40">I13/D13</f>
        <v>2.5294117647058822</v>
      </c>
      <c r="K13" s="15"/>
      <c r="L13" s="3"/>
    </row>
    <row r="14" spans="1:12" s="4" customFormat="1" ht="16.5" customHeight="1">
      <c r="A14" s="100"/>
      <c r="B14" s="95" t="s">
        <v>45</v>
      </c>
      <c r="C14" s="36">
        <v>10</v>
      </c>
      <c r="D14" s="67">
        <f>SUM(E14+F14)</f>
        <v>7</v>
      </c>
      <c r="E14" s="182">
        <v>4</v>
      </c>
      <c r="F14" s="183">
        <v>3</v>
      </c>
      <c r="G14" s="184">
        <v>0</v>
      </c>
      <c r="H14" s="154">
        <f t="shared" si="0"/>
        <v>0</v>
      </c>
      <c r="I14" s="36">
        <v>30</v>
      </c>
      <c r="J14" s="85">
        <f t="shared" si="1"/>
        <v>4.285714285714286</v>
      </c>
      <c r="K14" s="16"/>
      <c r="L14" s="3"/>
    </row>
    <row r="15" spans="1:12" s="44" customFormat="1" ht="16.5" customHeight="1">
      <c r="A15" s="120"/>
      <c r="B15" s="96" t="s">
        <v>42</v>
      </c>
      <c r="C15" s="51">
        <f>SUM(C12:C14)</f>
        <v>63</v>
      </c>
      <c r="D15" s="63">
        <f>SUM(D12:D14)</f>
        <v>31</v>
      </c>
      <c r="E15" s="189">
        <f>SUM(E12:E14)</f>
        <v>17</v>
      </c>
      <c r="F15" s="189">
        <f>SUM(F12:F14)</f>
        <v>14</v>
      </c>
      <c r="G15" s="189">
        <f>SUM(G12:G14)</f>
        <v>0</v>
      </c>
      <c r="H15" s="178">
        <f t="shared" si="0"/>
        <v>0</v>
      </c>
      <c r="I15" s="51">
        <f>SUM(I12:I14)</f>
        <v>94</v>
      </c>
      <c r="J15" s="28">
        <f>I15/D15</f>
        <v>3.032258064516129</v>
      </c>
      <c r="K15" s="97"/>
      <c r="L15" s="43"/>
    </row>
    <row r="16" spans="1:12" s="4" customFormat="1" ht="16.5" customHeight="1">
      <c r="A16" s="204" t="s">
        <v>10</v>
      </c>
      <c r="B16" s="94" t="s">
        <v>46</v>
      </c>
      <c r="C16" s="30">
        <v>49</v>
      </c>
      <c r="D16" s="67">
        <f>SUM(E16+F16)</f>
        <v>24</v>
      </c>
      <c r="E16" s="179">
        <v>20</v>
      </c>
      <c r="F16" s="180">
        <v>4</v>
      </c>
      <c r="G16" s="181">
        <v>0</v>
      </c>
      <c r="H16" s="154">
        <f t="shared" si="0"/>
        <v>0</v>
      </c>
      <c r="I16" s="30">
        <v>43</v>
      </c>
      <c r="J16" s="83">
        <f t="shared" si="1"/>
        <v>1.7916666666666667</v>
      </c>
      <c r="K16" s="14"/>
      <c r="L16" s="3"/>
    </row>
    <row r="17" spans="1:12" s="4" customFormat="1" ht="16.5" customHeight="1">
      <c r="A17" s="100" t="s">
        <v>21</v>
      </c>
      <c r="B17" s="99" t="s">
        <v>47</v>
      </c>
      <c r="C17" s="31">
        <v>69</v>
      </c>
      <c r="D17" s="67">
        <f aca="true" t="shared" si="2" ref="D17:D27">SUM(E17+F17)</f>
        <v>32</v>
      </c>
      <c r="E17" s="186">
        <v>27</v>
      </c>
      <c r="F17" s="187">
        <v>5</v>
      </c>
      <c r="G17" s="188">
        <v>0</v>
      </c>
      <c r="H17" s="154">
        <f t="shared" si="0"/>
        <v>0</v>
      </c>
      <c r="I17" s="31">
        <v>74</v>
      </c>
      <c r="J17" s="84">
        <f t="shared" si="1"/>
        <v>2.3125</v>
      </c>
      <c r="K17" s="15"/>
      <c r="L17" s="3"/>
    </row>
    <row r="18" spans="1:12" s="4" customFormat="1" ht="16.5" customHeight="1">
      <c r="A18" s="100"/>
      <c r="B18" s="99" t="s">
        <v>48</v>
      </c>
      <c r="C18" s="31">
        <v>58</v>
      </c>
      <c r="D18" s="67">
        <f t="shared" si="2"/>
        <v>14</v>
      </c>
      <c r="E18" s="186">
        <v>12</v>
      </c>
      <c r="F18" s="187">
        <v>2</v>
      </c>
      <c r="G18" s="188">
        <v>0</v>
      </c>
      <c r="H18" s="154">
        <f t="shared" si="0"/>
        <v>0</v>
      </c>
      <c r="I18" s="31">
        <v>34</v>
      </c>
      <c r="J18" s="84">
        <f t="shared" si="1"/>
        <v>2.4285714285714284</v>
      </c>
      <c r="K18" s="15"/>
      <c r="L18" s="3"/>
    </row>
    <row r="19" spans="1:12" s="4" customFormat="1" ht="16.5" customHeight="1">
      <c r="A19" s="100"/>
      <c r="B19" s="99" t="s">
        <v>49</v>
      </c>
      <c r="C19" s="31">
        <v>44</v>
      </c>
      <c r="D19" s="67">
        <f t="shared" si="2"/>
        <v>13</v>
      </c>
      <c r="E19" s="186">
        <v>6</v>
      </c>
      <c r="F19" s="187">
        <v>7</v>
      </c>
      <c r="G19" s="188">
        <v>0</v>
      </c>
      <c r="H19" s="154">
        <f t="shared" si="0"/>
        <v>0</v>
      </c>
      <c r="I19" s="31">
        <v>59</v>
      </c>
      <c r="J19" s="84">
        <f t="shared" si="1"/>
        <v>4.538461538461538</v>
      </c>
      <c r="K19" s="15"/>
      <c r="L19" s="3"/>
    </row>
    <row r="20" spans="1:12" s="4" customFormat="1" ht="16.5" customHeight="1">
      <c r="A20" s="100"/>
      <c r="B20" s="99" t="s">
        <v>50</v>
      </c>
      <c r="C20" s="31">
        <v>45</v>
      </c>
      <c r="D20" s="67">
        <f t="shared" si="2"/>
        <v>5</v>
      </c>
      <c r="E20" s="186">
        <v>4</v>
      </c>
      <c r="F20" s="187">
        <v>1</v>
      </c>
      <c r="G20" s="188">
        <v>0</v>
      </c>
      <c r="H20" s="154">
        <f t="shared" si="0"/>
        <v>0</v>
      </c>
      <c r="I20" s="31">
        <v>15</v>
      </c>
      <c r="J20" s="84">
        <f t="shared" si="1"/>
        <v>3</v>
      </c>
      <c r="K20" s="15"/>
      <c r="L20" s="3"/>
    </row>
    <row r="21" spans="1:12" s="4" customFormat="1" ht="16.5" customHeight="1">
      <c r="A21" s="100"/>
      <c r="B21" s="99" t="s">
        <v>51</v>
      </c>
      <c r="C21" s="31">
        <v>61</v>
      </c>
      <c r="D21" s="67">
        <f t="shared" si="2"/>
        <v>6</v>
      </c>
      <c r="E21" s="186">
        <v>4</v>
      </c>
      <c r="F21" s="187">
        <v>2</v>
      </c>
      <c r="G21" s="188">
        <v>0</v>
      </c>
      <c r="H21" s="154">
        <f t="shared" si="0"/>
        <v>0</v>
      </c>
      <c r="I21" s="31">
        <v>64</v>
      </c>
      <c r="J21" s="84">
        <f t="shared" si="1"/>
        <v>10.666666666666666</v>
      </c>
      <c r="K21" s="15"/>
      <c r="L21" s="3"/>
    </row>
    <row r="22" spans="1:12" s="4" customFormat="1" ht="16.5" customHeight="1">
      <c r="A22" s="100"/>
      <c r="B22" s="99" t="s">
        <v>124</v>
      </c>
      <c r="C22" s="31">
        <v>58</v>
      </c>
      <c r="D22" s="67">
        <f t="shared" si="2"/>
        <v>17</v>
      </c>
      <c r="E22" s="186">
        <v>4</v>
      </c>
      <c r="F22" s="187">
        <v>13</v>
      </c>
      <c r="G22" s="188">
        <v>0</v>
      </c>
      <c r="H22" s="154">
        <f t="shared" si="0"/>
        <v>0</v>
      </c>
      <c r="I22" s="31">
        <v>67</v>
      </c>
      <c r="J22" s="84">
        <f t="shared" si="1"/>
        <v>3.9411764705882355</v>
      </c>
      <c r="K22" s="15"/>
      <c r="L22" s="3"/>
    </row>
    <row r="23" spans="1:12" s="4" customFormat="1" ht="16.5" customHeight="1">
      <c r="A23" s="100"/>
      <c r="B23" s="99" t="s">
        <v>52</v>
      </c>
      <c r="C23" s="31">
        <v>74</v>
      </c>
      <c r="D23" s="67">
        <f t="shared" si="2"/>
        <v>22</v>
      </c>
      <c r="E23" s="186">
        <v>8</v>
      </c>
      <c r="F23" s="187">
        <v>14</v>
      </c>
      <c r="G23" s="188">
        <v>0</v>
      </c>
      <c r="H23" s="154">
        <f t="shared" si="0"/>
        <v>0</v>
      </c>
      <c r="I23" s="31">
        <v>74</v>
      </c>
      <c r="J23" s="84">
        <f t="shared" si="1"/>
        <v>3.3636363636363638</v>
      </c>
      <c r="K23" s="15"/>
      <c r="L23" s="3"/>
    </row>
    <row r="24" spans="1:12" s="4" customFormat="1" ht="16.5" customHeight="1">
      <c r="A24" s="100"/>
      <c r="B24" s="99" t="s">
        <v>53</v>
      </c>
      <c r="C24" s="31">
        <v>52</v>
      </c>
      <c r="D24" s="67">
        <f t="shared" si="2"/>
        <v>7</v>
      </c>
      <c r="E24" s="186">
        <v>4</v>
      </c>
      <c r="F24" s="187">
        <v>3</v>
      </c>
      <c r="G24" s="188">
        <v>0</v>
      </c>
      <c r="H24" s="154">
        <f t="shared" si="0"/>
        <v>0</v>
      </c>
      <c r="I24" s="31">
        <v>20</v>
      </c>
      <c r="J24" s="84">
        <f t="shared" si="1"/>
        <v>2.857142857142857</v>
      </c>
      <c r="K24" s="15"/>
      <c r="L24" s="3"/>
    </row>
    <row r="25" spans="1:12" s="4" customFormat="1" ht="16.5" customHeight="1">
      <c r="A25" s="100"/>
      <c r="B25" s="99" t="s">
        <v>54</v>
      </c>
      <c r="C25" s="31">
        <v>194</v>
      </c>
      <c r="D25" s="67">
        <f t="shared" si="2"/>
        <v>25</v>
      </c>
      <c r="E25" s="186">
        <v>11</v>
      </c>
      <c r="F25" s="187">
        <v>14</v>
      </c>
      <c r="G25" s="188">
        <v>0</v>
      </c>
      <c r="H25" s="154">
        <f t="shared" si="0"/>
        <v>0</v>
      </c>
      <c r="I25" s="31">
        <v>205</v>
      </c>
      <c r="J25" s="84">
        <f t="shared" si="1"/>
        <v>8.2</v>
      </c>
      <c r="K25" s="15"/>
      <c r="L25" s="3"/>
    </row>
    <row r="26" spans="1:12" s="4" customFormat="1" ht="16.5" customHeight="1">
      <c r="A26" s="100"/>
      <c r="B26" s="99" t="s">
        <v>55</v>
      </c>
      <c r="C26" s="31">
        <v>90</v>
      </c>
      <c r="D26" s="67">
        <f t="shared" si="2"/>
        <v>23</v>
      </c>
      <c r="E26" s="186">
        <v>8</v>
      </c>
      <c r="F26" s="187">
        <v>15</v>
      </c>
      <c r="G26" s="188">
        <v>0</v>
      </c>
      <c r="H26" s="154">
        <f t="shared" si="0"/>
        <v>0</v>
      </c>
      <c r="I26" s="31">
        <v>109</v>
      </c>
      <c r="J26" s="84">
        <f t="shared" si="1"/>
        <v>4.739130434782608</v>
      </c>
      <c r="K26" s="15"/>
      <c r="L26" s="3"/>
    </row>
    <row r="27" spans="1:12" s="4" customFormat="1" ht="16.5" customHeight="1">
      <c r="A27" s="100"/>
      <c r="B27" s="95" t="s">
        <v>56</v>
      </c>
      <c r="C27" s="36">
        <v>104</v>
      </c>
      <c r="D27" s="67">
        <f t="shared" si="2"/>
        <v>22</v>
      </c>
      <c r="E27" s="182">
        <v>4</v>
      </c>
      <c r="F27" s="183">
        <v>18</v>
      </c>
      <c r="G27" s="184">
        <v>0</v>
      </c>
      <c r="H27" s="154">
        <f t="shared" si="0"/>
        <v>0</v>
      </c>
      <c r="I27" s="36">
        <v>63</v>
      </c>
      <c r="J27" s="85">
        <f t="shared" si="1"/>
        <v>2.8636363636363638</v>
      </c>
      <c r="K27" s="16"/>
      <c r="L27" s="3"/>
    </row>
    <row r="28" spans="1:12" s="44" customFormat="1" ht="16.5">
      <c r="A28" s="120"/>
      <c r="B28" s="96" t="s">
        <v>42</v>
      </c>
      <c r="C28" s="51">
        <f>SUM(C16:C27)</f>
        <v>898</v>
      </c>
      <c r="D28" s="63">
        <f>SUM(D16:D27)</f>
        <v>210</v>
      </c>
      <c r="E28" s="189">
        <f>SUM(E16:E27)</f>
        <v>112</v>
      </c>
      <c r="F28" s="189">
        <f>SUM(F16:F27)</f>
        <v>98</v>
      </c>
      <c r="G28" s="189">
        <f>SUM(G16:G27)</f>
        <v>0</v>
      </c>
      <c r="H28" s="178">
        <f t="shared" si="0"/>
        <v>0</v>
      </c>
      <c r="I28" s="51">
        <f>SUM(I16:I27)</f>
        <v>827</v>
      </c>
      <c r="J28" s="28">
        <f>I28/D28</f>
        <v>3.9380952380952383</v>
      </c>
      <c r="K28" s="97"/>
      <c r="L28" s="43"/>
    </row>
    <row r="29" spans="1:12" s="4" customFormat="1" ht="16.5" customHeight="1">
      <c r="A29" s="205"/>
      <c r="B29" s="94" t="s">
        <v>57</v>
      </c>
      <c r="C29" s="30">
        <v>125</v>
      </c>
      <c r="D29" s="67">
        <f>SUM(E29+F29)</f>
        <v>14</v>
      </c>
      <c r="E29" s="179">
        <v>0</v>
      </c>
      <c r="F29" s="180">
        <v>14</v>
      </c>
      <c r="G29" s="181">
        <v>0</v>
      </c>
      <c r="H29" s="154">
        <f t="shared" si="0"/>
        <v>0</v>
      </c>
      <c r="I29" s="30">
        <v>26</v>
      </c>
      <c r="J29" s="83">
        <f t="shared" si="1"/>
        <v>1.8571428571428572</v>
      </c>
      <c r="K29" s="14"/>
      <c r="L29" s="3"/>
    </row>
    <row r="30" spans="1:12" s="4" customFormat="1" ht="16.5" customHeight="1">
      <c r="A30" s="98" t="s">
        <v>75</v>
      </c>
      <c r="B30" s="99" t="s">
        <v>58</v>
      </c>
      <c r="C30" s="31">
        <v>53</v>
      </c>
      <c r="D30" s="67">
        <f>SUM(E30+F30)</f>
        <v>5</v>
      </c>
      <c r="E30" s="186">
        <v>0</v>
      </c>
      <c r="F30" s="187">
        <v>5</v>
      </c>
      <c r="G30" s="188">
        <v>0</v>
      </c>
      <c r="H30" s="154">
        <f t="shared" si="0"/>
        <v>0</v>
      </c>
      <c r="I30" s="31">
        <v>25</v>
      </c>
      <c r="J30" s="84">
        <f t="shared" si="1"/>
        <v>5</v>
      </c>
      <c r="K30" s="15"/>
      <c r="L30" s="3"/>
    </row>
    <row r="31" spans="1:12" s="4" customFormat="1" ht="16.5" customHeight="1">
      <c r="A31" s="100" t="s">
        <v>76</v>
      </c>
      <c r="B31" s="99" t="s">
        <v>59</v>
      </c>
      <c r="C31" s="31">
        <v>44</v>
      </c>
      <c r="D31" s="67">
        <f>SUM(E31+F31)</f>
        <v>4</v>
      </c>
      <c r="E31" s="186">
        <v>4</v>
      </c>
      <c r="F31" s="187">
        <v>0</v>
      </c>
      <c r="G31" s="188">
        <v>0</v>
      </c>
      <c r="H31" s="154">
        <f t="shared" si="0"/>
        <v>0</v>
      </c>
      <c r="I31" s="31">
        <v>20</v>
      </c>
      <c r="J31" s="84">
        <f t="shared" si="1"/>
        <v>5</v>
      </c>
      <c r="K31" s="15"/>
      <c r="L31" s="3"/>
    </row>
    <row r="32" spans="1:12" s="4" customFormat="1" ht="16.5" customHeight="1">
      <c r="A32" s="100"/>
      <c r="B32" s="95" t="s">
        <v>60</v>
      </c>
      <c r="C32" s="36">
        <v>190</v>
      </c>
      <c r="D32" s="67">
        <f>SUM(E32+F32)</f>
        <v>0</v>
      </c>
      <c r="E32" s="182">
        <v>0</v>
      </c>
      <c r="F32" s="183">
        <v>0</v>
      </c>
      <c r="G32" s="184">
        <v>0</v>
      </c>
      <c r="H32" s="154" t="e">
        <f t="shared" si="0"/>
        <v>#DIV/0!</v>
      </c>
      <c r="I32" s="36">
        <v>0</v>
      </c>
      <c r="J32" s="85" t="e">
        <f t="shared" si="1"/>
        <v>#DIV/0!</v>
      </c>
      <c r="K32" s="16"/>
      <c r="L32" s="3"/>
    </row>
    <row r="33" spans="1:12" s="44" customFormat="1" ht="16.5" customHeight="1">
      <c r="A33" s="120"/>
      <c r="B33" s="96" t="s">
        <v>42</v>
      </c>
      <c r="C33" s="51">
        <f>SUM(C29:C32)</f>
        <v>412</v>
      </c>
      <c r="D33" s="115">
        <f>SUM(D29:D32)</f>
        <v>23</v>
      </c>
      <c r="E33" s="185">
        <f>SUM(E29:E32)</f>
        <v>4</v>
      </c>
      <c r="F33" s="185">
        <f>SUM(F29:F32)</f>
        <v>19</v>
      </c>
      <c r="G33" s="185">
        <f>SUM(G29:G32)</f>
        <v>0</v>
      </c>
      <c r="H33" s="178">
        <f t="shared" si="0"/>
        <v>0</v>
      </c>
      <c r="I33" s="51">
        <f>SUM(I29:I32)</f>
        <v>71</v>
      </c>
      <c r="J33" s="28">
        <f>I33/D33</f>
        <v>3.0869565217391304</v>
      </c>
      <c r="K33" s="97"/>
      <c r="L33" s="43"/>
    </row>
    <row r="34" spans="1:12" s="4" customFormat="1" ht="16.5" customHeight="1">
      <c r="A34" s="205"/>
      <c r="B34" s="94" t="s">
        <v>61</v>
      </c>
      <c r="C34" s="30">
        <v>66</v>
      </c>
      <c r="D34" s="67">
        <f>SUM(E34+F34)</f>
        <v>2</v>
      </c>
      <c r="E34" s="179">
        <v>2</v>
      </c>
      <c r="F34" s="180">
        <v>0</v>
      </c>
      <c r="G34" s="181">
        <v>0</v>
      </c>
      <c r="H34" s="154">
        <f t="shared" si="0"/>
        <v>0</v>
      </c>
      <c r="I34" s="30">
        <v>7</v>
      </c>
      <c r="J34" s="83">
        <f t="shared" si="1"/>
        <v>3.5</v>
      </c>
      <c r="K34" s="14"/>
      <c r="L34" s="3"/>
    </row>
    <row r="35" spans="1:12" s="4" customFormat="1" ht="18.75" customHeight="1">
      <c r="A35" s="98" t="s">
        <v>75</v>
      </c>
      <c r="B35" s="118" t="s">
        <v>78</v>
      </c>
      <c r="C35" s="31">
        <v>151</v>
      </c>
      <c r="D35" s="67">
        <f aca="true" t="shared" si="3" ref="D35:D40">SUM(E35+F35)</f>
        <v>8</v>
      </c>
      <c r="E35" s="186">
        <v>5</v>
      </c>
      <c r="F35" s="187">
        <v>3</v>
      </c>
      <c r="G35" s="188">
        <v>0</v>
      </c>
      <c r="H35" s="154">
        <f t="shared" si="0"/>
        <v>0</v>
      </c>
      <c r="I35" s="31">
        <v>19</v>
      </c>
      <c r="J35" s="84">
        <f t="shared" si="1"/>
        <v>2.375</v>
      </c>
      <c r="K35" s="15"/>
      <c r="L35" s="3"/>
    </row>
    <row r="36" spans="1:12" s="4" customFormat="1" ht="16.5" customHeight="1">
      <c r="A36" s="100" t="s">
        <v>77</v>
      </c>
      <c r="B36" s="99" t="s">
        <v>62</v>
      </c>
      <c r="C36" s="31">
        <v>82</v>
      </c>
      <c r="D36" s="67">
        <f t="shared" si="3"/>
        <v>3</v>
      </c>
      <c r="E36" s="186">
        <v>2</v>
      </c>
      <c r="F36" s="187">
        <v>1</v>
      </c>
      <c r="G36" s="188">
        <v>0</v>
      </c>
      <c r="H36" s="154">
        <f t="shared" si="0"/>
        <v>0</v>
      </c>
      <c r="I36" s="31">
        <v>31</v>
      </c>
      <c r="J36" s="84">
        <f t="shared" si="1"/>
        <v>10.333333333333334</v>
      </c>
      <c r="K36" s="15"/>
      <c r="L36" s="3"/>
    </row>
    <row r="37" spans="1:12" s="4" customFormat="1" ht="16.5" customHeight="1">
      <c r="A37" s="100"/>
      <c r="B37" s="99" t="s">
        <v>63</v>
      </c>
      <c r="C37" s="31">
        <v>189</v>
      </c>
      <c r="D37" s="67">
        <f t="shared" si="3"/>
        <v>28</v>
      </c>
      <c r="E37" s="186">
        <v>28</v>
      </c>
      <c r="F37" s="187">
        <v>0</v>
      </c>
      <c r="G37" s="188">
        <v>0</v>
      </c>
      <c r="H37" s="154">
        <f t="shared" si="0"/>
        <v>0</v>
      </c>
      <c r="I37" s="31">
        <v>131</v>
      </c>
      <c r="J37" s="84">
        <f t="shared" si="1"/>
        <v>4.678571428571429</v>
      </c>
      <c r="K37" s="15"/>
      <c r="L37" s="3"/>
    </row>
    <row r="38" spans="1:12" s="4" customFormat="1" ht="16.5" customHeight="1">
      <c r="A38" s="100"/>
      <c r="B38" s="99" t="s">
        <v>64</v>
      </c>
      <c r="C38" s="31">
        <v>129</v>
      </c>
      <c r="D38" s="67">
        <f t="shared" si="3"/>
        <v>20</v>
      </c>
      <c r="E38" s="186">
        <v>4</v>
      </c>
      <c r="F38" s="187">
        <v>16</v>
      </c>
      <c r="G38" s="188">
        <v>0</v>
      </c>
      <c r="H38" s="154">
        <f t="shared" si="0"/>
        <v>0</v>
      </c>
      <c r="I38" s="31">
        <v>257</v>
      </c>
      <c r="J38" s="84">
        <f t="shared" si="1"/>
        <v>12.85</v>
      </c>
      <c r="K38" s="15"/>
      <c r="L38" s="3"/>
    </row>
    <row r="39" spans="1:12" s="4" customFormat="1" ht="16.5" customHeight="1">
      <c r="A39" s="100"/>
      <c r="B39" s="99" t="s">
        <v>65</v>
      </c>
      <c r="C39" s="31">
        <v>179</v>
      </c>
      <c r="D39" s="67">
        <f t="shared" si="3"/>
        <v>10</v>
      </c>
      <c r="E39" s="186">
        <v>4</v>
      </c>
      <c r="F39" s="187">
        <v>6</v>
      </c>
      <c r="G39" s="188">
        <v>0</v>
      </c>
      <c r="H39" s="154">
        <f t="shared" si="0"/>
        <v>0</v>
      </c>
      <c r="I39" s="31">
        <v>173</v>
      </c>
      <c r="J39" s="84">
        <f t="shared" si="1"/>
        <v>17.3</v>
      </c>
      <c r="K39" s="15"/>
      <c r="L39" s="3"/>
    </row>
    <row r="40" spans="1:12" s="4" customFormat="1" ht="16.5" customHeight="1">
      <c r="A40" s="100"/>
      <c r="B40" s="95" t="s">
        <v>125</v>
      </c>
      <c r="C40" s="36">
        <v>25</v>
      </c>
      <c r="D40" s="67">
        <f t="shared" si="3"/>
        <v>4</v>
      </c>
      <c r="E40" s="182">
        <v>4</v>
      </c>
      <c r="F40" s="183">
        <v>0</v>
      </c>
      <c r="G40" s="184">
        <v>0</v>
      </c>
      <c r="H40" s="154">
        <f t="shared" si="0"/>
        <v>0</v>
      </c>
      <c r="I40" s="36">
        <v>18</v>
      </c>
      <c r="J40" s="85">
        <f t="shared" si="1"/>
        <v>4.5</v>
      </c>
      <c r="K40" s="16"/>
      <c r="L40" s="3"/>
    </row>
    <row r="41" spans="1:12" s="44" customFormat="1" ht="16.5">
      <c r="A41" s="120"/>
      <c r="B41" s="96" t="s">
        <v>42</v>
      </c>
      <c r="C41" s="51">
        <f>SUM(C34:C40)</f>
        <v>821</v>
      </c>
      <c r="D41" s="115">
        <f>SUM(D34:D40)</f>
        <v>75</v>
      </c>
      <c r="E41" s="185">
        <f>SUM(E34:E40)</f>
        <v>49</v>
      </c>
      <c r="F41" s="185">
        <f>SUM(F34:F40)</f>
        <v>26</v>
      </c>
      <c r="G41" s="185">
        <f>SUM(G34:G40)</f>
        <v>0</v>
      </c>
      <c r="H41" s="178">
        <f t="shared" si="0"/>
        <v>0</v>
      </c>
      <c r="I41" s="51">
        <f>SUM(I34:I40)</f>
        <v>636</v>
      </c>
      <c r="J41" s="28">
        <f>I41/D41</f>
        <v>8.48</v>
      </c>
      <c r="K41" s="97"/>
      <c r="L41" s="43"/>
    </row>
    <row r="42" spans="1:12" s="4" customFormat="1" ht="16.5" customHeight="1">
      <c r="A42" s="205" t="s">
        <v>79</v>
      </c>
      <c r="B42" s="101" t="s">
        <v>66</v>
      </c>
      <c r="C42" s="88">
        <v>32</v>
      </c>
      <c r="D42" s="116">
        <f>SUM(E42+F42)</f>
        <v>8</v>
      </c>
      <c r="E42" s="190">
        <v>2</v>
      </c>
      <c r="F42" s="191">
        <v>6</v>
      </c>
      <c r="G42" s="192">
        <v>0</v>
      </c>
      <c r="H42" s="154">
        <f t="shared" si="0"/>
        <v>0</v>
      </c>
      <c r="I42" s="88">
        <v>31</v>
      </c>
      <c r="J42" s="102">
        <f>I42/D42</f>
        <v>3.875</v>
      </c>
      <c r="K42" s="17"/>
      <c r="L42" s="3"/>
    </row>
    <row r="43" spans="1:12" s="4" customFormat="1" ht="16.5" customHeight="1">
      <c r="A43" s="100"/>
      <c r="B43" s="103" t="s">
        <v>42</v>
      </c>
      <c r="C43" s="104">
        <f>SUM(C42:C42)</f>
        <v>32</v>
      </c>
      <c r="D43" s="117">
        <f>SUM(D42:D42)</f>
        <v>8</v>
      </c>
      <c r="E43" s="193">
        <f>SUM(E42:E42)</f>
        <v>2</v>
      </c>
      <c r="F43" s="193">
        <f>SUM(F42:F42)</f>
        <v>6</v>
      </c>
      <c r="G43" s="193">
        <f>SUM(G42:G42)</f>
        <v>0</v>
      </c>
      <c r="H43" s="178">
        <f t="shared" si="0"/>
        <v>0</v>
      </c>
      <c r="I43" s="104">
        <f>SUM(I42:I42)</f>
        <v>31</v>
      </c>
      <c r="J43" s="51">
        <f>I43/D43</f>
        <v>3.875</v>
      </c>
      <c r="K43" s="15"/>
      <c r="L43" s="3"/>
    </row>
    <row r="44" spans="1:12" s="4" customFormat="1" ht="16.5" customHeight="1">
      <c r="A44" s="204" t="s">
        <v>13</v>
      </c>
      <c r="B44" s="94" t="s">
        <v>67</v>
      </c>
      <c r="C44" s="30">
        <v>214</v>
      </c>
      <c r="D44" s="67">
        <f>SUM(E44+F44)</f>
        <v>14</v>
      </c>
      <c r="E44" s="179">
        <v>12</v>
      </c>
      <c r="F44" s="180">
        <v>2</v>
      </c>
      <c r="G44" s="181">
        <v>0</v>
      </c>
      <c r="H44" s="154">
        <f t="shared" si="0"/>
        <v>0</v>
      </c>
      <c r="I44" s="30">
        <v>92</v>
      </c>
      <c r="J44" s="83">
        <f aca="true" t="shared" si="4" ref="J44:J51">I44/D44</f>
        <v>6.571428571428571</v>
      </c>
      <c r="K44" s="105"/>
      <c r="L44" s="3"/>
    </row>
    <row r="45" spans="1:12" s="4" customFormat="1" ht="16.5" customHeight="1">
      <c r="A45" s="100" t="s">
        <v>80</v>
      </c>
      <c r="B45" s="99" t="s">
        <v>68</v>
      </c>
      <c r="C45" s="31">
        <v>56</v>
      </c>
      <c r="D45" s="67">
        <f>SUM(E45+F45)</f>
        <v>10</v>
      </c>
      <c r="E45" s="186">
        <v>10</v>
      </c>
      <c r="F45" s="187">
        <v>0</v>
      </c>
      <c r="G45" s="188">
        <v>0</v>
      </c>
      <c r="H45" s="154">
        <f t="shared" si="0"/>
        <v>0</v>
      </c>
      <c r="I45" s="31">
        <v>21</v>
      </c>
      <c r="J45" s="84">
        <f t="shared" si="4"/>
        <v>2.1</v>
      </c>
      <c r="K45" s="106"/>
      <c r="L45" s="3"/>
    </row>
    <row r="46" spans="1:12" s="4" customFormat="1" ht="16.5" customHeight="1">
      <c r="A46" s="100"/>
      <c r="B46" s="99" t="s">
        <v>69</v>
      </c>
      <c r="C46" s="31">
        <v>58</v>
      </c>
      <c r="D46" s="67">
        <f>SUM(E46+F46)</f>
        <v>18</v>
      </c>
      <c r="E46" s="186">
        <v>7</v>
      </c>
      <c r="F46" s="187">
        <v>11</v>
      </c>
      <c r="G46" s="188">
        <v>0</v>
      </c>
      <c r="H46" s="154">
        <f t="shared" si="0"/>
        <v>0</v>
      </c>
      <c r="I46" s="31">
        <v>60</v>
      </c>
      <c r="J46" s="84">
        <f t="shared" si="4"/>
        <v>3.3333333333333335</v>
      </c>
      <c r="K46" s="106"/>
      <c r="L46" s="3"/>
    </row>
    <row r="47" spans="1:12" s="4" customFormat="1" ht="16.5" customHeight="1">
      <c r="A47" s="100"/>
      <c r="B47" s="95" t="s">
        <v>70</v>
      </c>
      <c r="C47" s="36">
        <v>21</v>
      </c>
      <c r="D47" s="67">
        <f>SUM(E47+F47)</f>
        <v>8</v>
      </c>
      <c r="E47" s="182">
        <v>8</v>
      </c>
      <c r="F47" s="183">
        <v>0</v>
      </c>
      <c r="G47" s="184">
        <v>0</v>
      </c>
      <c r="H47" s="154">
        <f t="shared" si="0"/>
        <v>0</v>
      </c>
      <c r="I47" s="36">
        <v>28</v>
      </c>
      <c r="J47" s="85">
        <f t="shared" si="4"/>
        <v>3.5</v>
      </c>
      <c r="K47" s="107"/>
      <c r="L47" s="3"/>
    </row>
    <row r="48" spans="1:13" s="44" customFormat="1" ht="16.5">
      <c r="A48" s="120"/>
      <c r="B48" s="96" t="s">
        <v>42</v>
      </c>
      <c r="C48" s="51">
        <f>SUM(C44:C47)</f>
        <v>349</v>
      </c>
      <c r="D48" s="63">
        <f>SUM(D44:D47)</f>
        <v>50</v>
      </c>
      <c r="E48" s="189">
        <f>SUM(E44:E47)</f>
        <v>37</v>
      </c>
      <c r="F48" s="189">
        <f>SUM(F44:F47)</f>
        <v>13</v>
      </c>
      <c r="G48" s="189">
        <f>SUM(G44:G47)</f>
        <v>0</v>
      </c>
      <c r="H48" s="178">
        <f t="shared" si="0"/>
        <v>0</v>
      </c>
      <c r="I48" s="51">
        <f>SUM(I44:I47)</f>
        <v>201</v>
      </c>
      <c r="J48" s="28">
        <f>I48/D48</f>
        <v>4.02</v>
      </c>
      <c r="K48" s="108"/>
      <c r="L48" s="43"/>
      <c r="M48" s="43"/>
    </row>
    <row r="49" spans="1:12" s="4" customFormat="1" ht="16.5" customHeight="1">
      <c r="A49" s="204" t="s">
        <v>39</v>
      </c>
      <c r="B49" s="94" t="s">
        <v>71</v>
      </c>
      <c r="C49" s="30">
        <v>120</v>
      </c>
      <c r="D49" s="67">
        <f>SUM(E49+F49)</f>
        <v>51</v>
      </c>
      <c r="E49" s="179">
        <v>11</v>
      </c>
      <c r="F49" s="180">
        <v>40</v>
      </c>
      <c r="G49" s="181">
        <v>0</v>
      </c>
      <c r="H49" s="154">
        <f t="shared" si="0"/>
        <v>0</v>
      </c>
      <c r="I49" s="30">
        <v>105</v>
      </c>
      <c r="J49" s="83">
        <f t="shared" si="4"/>
        <v>2.0588235294117645</v>
      </c>
      <c r="K49" s="105"/>
      <c r="L49" s="3"/>
    </row>
    <row r="50" spans="1:12" s="4" customFormat="1" ht="16.5" customHeight="1">
      <c r="A50" s="100" t="s">
        <v>31</v>
      </c>
      <c r="B50" s="99" t="s">
        <v>72</v>
      </c>
      <c r="C50" s="31">
        <v>25</v>
      </c>
      <c r="D50" s="67">
        <f>SUM(E50+F50)</f>
        <v>11</v>
      </c>
      <c r="E50" s="186">
        <v>4</v>
      </c>
      <c r="F50" s="187">
        <v>7</v>
      </c>
      <c r="G50" s="188">
        <v>0</v>
      </c>
      <c r="H50" s="154">
        <f t="shared" si="0"/>
        <v>0</v>
      </c>
      <c r="I50" s="31">
        <v>16</v>
      </c>
      <c r="J50" s="84">
        <f t="shared" si="4"/>
        <v>1.4545454545454546</v>
      </c>
      <c r="K50" s="106"/>
      <c r="L50" s="3"/>
    </row>
    <row r="51" spans="1:12" s="4" customFormat="1" ht="16.5" customHeight="1">
      <c r="A51" s="100"/>
      <c r="B51" s="95" t="s">
        <v>126</v>
      </c>
      <c r="C51" s="36">
        <v>0</v>
      </c>
      <c r="D51" s="67">
        <f>SUM(E51+F51)</f>
        <v>0</v>
      </c>
      <c r="E51" s="182">
        <v>0</v>
      </c>
      <c r="F51" s="183">
        <v>0</v>
      </c>
      <c r="G51" s="184">
        <v>0</v>
      </c>
      <c r="H51" s="154" t="e">
        <f t="shared" si="0"/>
        <v>#DIV/0!</v>
      </c>
      <c r="I51" s="36">
        <v>0</v>
      </c>
      <c r="J51" s="85" t="e">
        <f t="shared" si="4"/>
        <v>#DIV/0!</v>
      </c>
      <c r="K51" s="107"/>
      <c r="L51" s="3"/>
    </row>
    <row r="52" spans="1:11" s="52" customFormat="1" ht="16.5">
      <c r="A52" s="121"/>
      <c r="B52" s="27" t="s">
        <v>42</v>
      </c>
      <c r="C52" s="28">
        <f>SUM(C49:C51)</f>
        <v>145</v>
      </c>
      <c r="D52" s="64">
        <f>SUM(D49:D51)</f>
        <v>62</v>
      </c>
      <c r="E52" s="194">
        <f>SUM(E49:E51)</f>
        <v>15</v>
      </c>
      <c r="F52" s="194">
        <f>SUM(F49:F51)</f>
        <v>47</v>
      </c>
      <c r="G52" s="194">
        <f>SUM(G49:G51)</f>
        <v>0</v>
      </c>
      <c r="H52" s="178">
        <f t="shared" si="0"/>
        <v>0</v>
      </c>
      <c r="I52" s="28">
        <f>SUM(I49:I51)</f>
        <v>121</v>
      </c>
      <c r="J52" s="28">
        <f>I52/D52</f>
        <v>1.9516129032258065</v>
      </c>
      <c r="K52" s="109"/>
    </row>
    <row r="53" spans="3:12" s="4" customFormat="1" ht="22.5" customHeight="1">
      <c r="C53" s="32"/>
      <c r="D53" s="32"/>
      <c r="E53" s="32"/>
      <c r="F53" s="32"/>
      <c r="G53" s="32"/>
      <c r="H53" s="112"/>
      <c r="I53" s="32"/>
      <c r="J53" s="32"/>
      <c r="L53" s="3"/>
    </row>
    <row r="55" spans="1:12" ht="16.5">
      <c r="A55" s="307" t="s">
        <v>15</v>
      </c>
      <c r="B55" s="308"/>
      <c r="C55" s="308"/>
      <c r="D55" s="58"/>
      <c r="E55" s="110"/>
      <c r="F55" s="110"/>
      <c r="G55" s="110"/>
      <c r="H55" s="113"/>
      <c r="I55" s="110"/>
      <c r="J55" s="110"/>
      <c r="K55" s="1"/>
      <c r="L55" s="1"/>
    </row>
  </sheetData>
  <sheetProtection/>
  <mergeCells count="4">
    <mergeCell ref="I2:I3"/>
    <mergeCell ref="E2:H2"/>
    <mergeCell ref="A55:C55"/>
    <mergeCell ref="D2:D3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35"/>
  <sheetViews>
    <sheetView zoomScalePageLayoutView="0" workbookViewId="0" topLeftCell="A1">
      <selection activeCell="H35" sqref="H35"/>
    </sheetView>
  </sheetViews>
  <sheetFormatPr defaultColWidth="9.00390625" defaultRowHeight="16.5"/>
  <cols>
    <col min="1" max="1" width="12.125" style="2" customWidth="1"/>
    <col min="2" max="2" width="17.00390625" style="2" customWidth="1"/>
    <col min="3" max="3" width="9.50390625" style="229" customWidth="1"/>
    <col min="4" max="4" width="9.375" style="2" customWidth="1"/>
    <col min="5" max="5" width="6.125" style="2" customWidth="1"/>
    <col min="6" max="6" width="9.375" style="2" customWidth="1"/>
    <col min="7" max="7" width="8.625" style="2" customWidth="1"/>
    <col min="8" max="8" width="6.00390625" style="2" customWidth="1"/>
    <col min="9" max="9" width="10.75390625" style="2" customWidth="1"/>
    <col min="10" max="10" width="10.625" style="2" customWidth="1"/>
    <col min="11" max="16384" width="9.00390625" style="2" customWidth="1"/>
  </cols>
  <sheetData>
    <row r="1" spans="1:10" s="4" customFormat="1" ht="16.5">
      <c r="A1" s="3"/>
      <c r="B1" s="3"/>
      <c r="C1" s="210"/>
      <c r="H1" s="3"/>
      <c r="I1" s="3"/>
      <c r="J1" s="3"/>
    </row>
    <row r="2" spans="1:10" s="4" customFormat="1" ht="48.75" customHeight="1">
      <c r="A2" s="211" t="s">
        <v>0</v>
      </c>
      <c r="B2" s="211" t="s">
        <v>1</v>
      </c>
      <c r="C2" s="212" t="s">
        <v>241</v>
      </c>
      <c r="D2" s="311" t="s">
        <v>188</v>
      </c>
      <c r="E2" s="312"/>
      <c r="F2" s="312"/>
      <c r="G2" s="313"/>
      <c r="H2" s="213" t="s">
        <v>242</v>
      </c>
      <c r="I2" s="214" t="s">
        <v>189</v>
      </c>
      <c r="J2" s="215" t="s">
        <v>190</v>
      </c>
    </row>
    <row r="3" spans="1:10" s="4" customFormat="1" ht="46.5" customHeight="1">
      <c r="A3" s="15"/>
      <c r="B3" s="16"/>
      <c r="C3" s="216"/>
      <c r="D3" s="217" t="s">
        <v>3</v>
      </c>
      <c r="E3" s="217" t="s">
        <v>4</v>
      </c>
      <c r="F3" s="218" t="s">
        <v>191</v>
      </c>
      <c r="G3" s="219" t="s">
        <v>192</v>
      </c>
      <c r="H3" s="16"/>
      <c r="I3" s="16"/>
      <c r="J3" s="16"/>
    </row>
    <row r="4" spans="1:10" s="4" customFormat="1" ht="38.25" customHeight="1">
      <c r="A4" s="216"/>
      <c r="B4" s="289" t="s">
        <v>193</v>
      </c>
      <c r="C4" s="290">
        <f>SUM(C5:C34)</f>
        <v>310</v>
      </c>
      <c r="D4" s="290">
        <f>SUM(D5:D34)</f>
        <v>61</v>
      </c>
      <c r="E4" s="290">
        <f>SUM(E5:E34)</f>
        <v>249</v>
      </c>
      <c r="F4" s="290">
        <f>SUM(F5:F34)</f>
        <v>0</v>
      </c>
      <c r="G4" s="291">
        <f>F4/C4</f>
        <v>0</v>
      </c>
      <c r="H4" s="290">
        <f>SUM(H5:H34)</f>
        <v>5110</v>
      </c>
      <c r="I4" s="292">
        <f>SUM(H4/C4)</f>
        <v>16.483870967741936</v>
      </c>
      <c r="J4" s="290">
        <f>SUM(J5:J34)</f>
        <v>2411</v>
      </c>
    </row>
    <row r="5" spans="1:10" s="4" customFormat="1" ht="30">
      <c r="A5" s="222" t="s">
        <v>194</v>
      </c>
      <c r="B5" s="223" t="s">
        <v>195</v>
      </c>
      <c r="C5" s="224">
        <v>19</v>
      </c>
      <c r="D5" s="220">
        <v>4</v>
      </c>
      <c r="E5" s="220">
        <v>15</v>
      </c>
      <c r="F5" s="220">
        <v>0</v>
      </c>
      <c r="G5" s="221">
        <f>F5/C5</f>
        <v>0</v>
      </c>
      <c r="H5" s="225">
        <v>279</v>
      </c>
      <c r="I5" s="288">
        <f>SUM(H5/C5)</f>
        <v>14.68421052631579</v>
      </c>
      <c r="J5" s="225">
        <v>119</v>
      </c>
    </row>
    <row r="6" spans="1:10" s="4" customFormat="1" ht="30">
      <c r="A6" s="15"/>
      <c r="B6" s="223" t="s">
        <v>196</v>
      </c>
      <c r="C6" s="224">
        <v>14</v>
      </c>
      <c r="D6" s="220">
        <v>1</v>
      </c>
      <c r="E6" s="220">
        <v>13</v>
      </c>
      <c r="F6" s="220">
        <v>0</v>
      </c>
      <c r="G6" s="221">
        <f aca="true" t="shared" si="0" ref="G6:G11">F6/C6</f>
        <v>0</v>
      </c>
      <c r="H6" s="225">
        <v>206</v>
      </c>
      <c r="I6" s="288">
        <f>SUM(H6/C6)</f>
        <v>14.714285714285714</v>
      </c>
      <c r="J6" s="225">
        <v>82</v>
      </c>
    </row>
    <row r="7" spans="1:10" s="4" customFormat="1" ht="45">
      <c r="A7" s="15"/>
      <c r="B7" s="223" t="s">
        <v>197</v>
      </c>
      <c r="C7" s="224">
        <v>14</v>
      </c>
      <c r="D7" s="220">
        <v>2</v>
      </c>
      <c r="E7" s="220">
        <v>12</v>
      </c>
      <c r="F7" s="220">
        <v>0</v>
      </c>
      <c r="G7" s="221">
        <f t="shared" si="0"/>
        <v>0</v>
      </c>
      <c r="H7" s="225">
        <v>279</v>
      </c>
      <c r="I7" s="288">
        <f aca="true" t="shared" si="1" ref="I7:I34">SUM(H7/C7)</f>
        <v>19.928571428571427</v>
      </c>
      <c r="J7" s="225">
        <v>145</v>
      </c>
    </row>
    <row r="8" spans="1:10" s="4" customFormat="1" ht="33">
      <c r="A8" s="226" t="s">
        <v>198</v>
      </c>
      <c r="B8" s="223" t="s">
        <v>199</v>
      </c>
      <c r="C8" s="224">
        <v>50</v>
      </c>
      <c r="D8" s="220">
        <v>23</v>
      </c>
      <c r="E8" s="220">
        <v>27</v>
      </c>
      <c r="F8" s="220">
        <v>0</v>
      </c>
      <c r="G8" s="221">
        <f t="shared" si="0"/>
        <v>0</v>
      </c>
      <c r="H8" s="225">
        <v>1109</v>
      </c>
      <c r="I8" s="288">
        <f t="shared" si="1"/>
        <v>22.18</v>
      </c>
      <c r="J8" s="225">
        <v>313</v>
      </c>
    </row>
    <row r="9" spans="1:10" s="4" customFormat="1" ht="45">
      <c r="A9" s="15"/>
      <c r="B9" s="223" t="s">
        <v>200</v>
      </c>
      <c r="C9" s="224">
        <f>SUM(D9+E9)</f>
        <v>0</v>
      </c>
      <c r="D9" s="220">
        <v>0</v>
      </c>
      <c r="E9" s="220">
        <v>0</v>
      </c>
      <c r="F9" s="220">
        <v>0</v>
      </c>
      <c r="G9" s="221" t="e">
        <f t="shared" si="0"/>
        <v>#DIV/0!</v>
      </c>
      <c r="H9" s="225">
        <v>0</v>
      </c>
      <c r="I9" s="288" t="e">
        <f t="shared" si="1"/>
        <v>#DIV/0!</v>
      </c>
      <c r="J9" s="225">
        <v>0</v>
      </c>
    </row>
    <row r="10" spans="1:10" s="4" customFormat="1" ht="45">
      <c r="A10" s="15"/>
      <c r="B10" s="223" t="s">
        <v>201</v>
      </c>
      <c r="C10" s="224">
        <v>0</v>
      </c>
      <c r="D10" s="220">
        <v>0</v>
      </c>
      <c r="E10" s="220">
        <v>0</v>
      </c>
      <c r="F10" s="220">
        <v>0</v>
      </c>
      <c r="G10" s="221" t="e">
        <f t="shared" si="0"/>
        <v>#DIV/0!</v>
      </c>
      <c r="H10" s="225">
        <v>0</v>
      </c>
      <c r="I10" s="288" t="e">
        <f t="shared" si="1"/>
        <v>#DIV/0!</v>
      </c>
      <c r="J10" s="225"/>
    </row>
    <row r="11" spans="1:10" s="4" customFormat="1" ht="30">
      <c r="A11" s="15"/>
      <c r="B11" s="223" t="s">
        <v>202</v>
      </c>
      <c r="C11" s="224">
        <f>SUM(D11+E11)</f>
        <v>0</v>
      </c>
      <c r="D11" s="220">
        <v>0</v>
      </c>
      <c r="E11" s="220">
        <v>0</v>
      </c>
      <c r="F11" s="220">
        <v>0</v>
      </c>
      <c r="G11" s="221" t="e">
        <f t="shared" si="0"/>
        <v>#DIV/0!</v>
      </c>
      <c r="H11" s="225">
        <v>0</v>
      </c>
      <c r="I11" s="288" t="e">
        <f t="shared" si="1"/>
        <v>#DIV/0!</v>
      </c>
      <c r="J11" s="225">
        <v>0</v>
      </c>
    </row>
    <row r="12" spans="1:10" s="4" customFormat="1" ht="60">
      <c r="A12" s="15"/>
      <c r="B12" s="223" t="s">
        <v>203</v>
      </c>
      <c r="C12" s="224">
        <v>0</v>
      </c>
      <c r="D12" s="220">
        <v>0</v>
      </c>
      <c r="E12" s="220">
        <v>0</v>
      </c>
      <c r="F12" s="220">
        <v>0</v>
      </c>
      <c r="G12" s="221">
        <v>0</v>
      </c>
      <c r="H12" s="225">
        <v>0</v>
      </c>
      <c r="I12" s="288" t="e">
        <f t="shared" si="1"/>
        <v>#DIV/0!</v>
      </c>
      <c r="J12" s="225"/>
    </row>
    <row r="13" spans="1:10" s="4" customFormat="1" ht="30">
      <c r="A13" s="15"/>
      <c r="B13" s="223" t="s">
        <v>204</v>
      </c>
      <c r="C13" s="224">
        <v>11</v>
      </c>
      <c r="D13" s="220">
        <v>3</v>
      </c>
      <c r="E13" s="220">
        <v>8</v>
      </c>
      <c r="F13" s="220">
        <v>0</v>
      </c>
      <c r="G13" s="221">
        <v>0</v>
      </c>
      <c r="H13" s="225">
        <v>155</v>
      </c>
      <c r="I13" s="288">
        <f t="shared" si="1"/>
        <v>14.090909090909092</v>
      </c>
      <c r="J13" s="225">
        <v>60</v>
      </c>
    </row>
    <row r="14" spans="1:10" s="4" customFormat="1" ht="33">
      <c r="A14" s="226" t="s">
        <v>205</v>
      </c>
      <c r="B14" s="223" t="s">
        <v>206</v>
      </c>
      <c r="C14" s="224">
        <v>12</v>
      </c>
      <c r="D14" s="220">
        <v>5</v>
      </c>
      <c r="E14" s="220">
        <v>7</v>
      </c>
      <c r="F14" s="220">
        <v>0</v>
      </c>
      <c r="G14" s="221">
        <f aca="true" t="shared" si="2" ref="G14:G34">F14/C14</f>
        <v>0</v>
      </c>
      <c r="H14" s="225">
        <v>130</v>
      </c>
      <c r="I14" s="288">
        <f t="shared" si="1"/>
        <v>10.833333333333334</v>
      </c>
      <c r="J14" s="225">
        <v>48</v>
      </c>
    </row>
    <row r="15" spans="1:10" s="4" customFormat="1" ht="30">
      <c r="A15" s="15"/>
      <c r="B15" s="223" t="s">
        <v>207</v>
      </c>
      <c r="C15" s="224">
        <v>24</v>
      </c>
      <c r="D15" s="220">
        <v>4</v>
      </c>
      <c r="E15" s="220">
        <v>20</v>
      </c>
      <c r="F15" s="220">
        <v>0</v>
      </c>
      <c r="G15" s="221">
        <f t="shared" si="2"/>
        <v>0</v>
      </c>
      <c r="H15" s="225">
        <v>286</v>
      </c>
      <c r="I15" s="288">
        <f t="shared" si="1"/>
        <v>11.916666666666666</v>
      </c>
      <c r="J15" s="225">
        <v>128</v>
      </c>
    </row>
    <row r="16" spans="1:10" s="4" customFormat="1" ht="45">
      <c r="A16" s="15"/>
      <c r="B16" s="223" t="s">
        <v>208</v>
      </c>
      <c r="C16" s="224">
        <v>14</v>
      </c>
      <c r="D16" s="220">
        <v>2</v>
      </c>
      <c r="E16" s="220">
        <v>12</v>
      </c>
      <c r="F16" s="220">
        <v>0</v>
      </c>
      <c r="G16" s="221">
        <f t="shared" si="2"/>
        <v>0</v>
      </c>
      <c r="H16" s="225">
        <v>230</v>
      </c>
      <c r="I16" s="288">
        <f t="shared" si="1"/>
        <v>16.428571428571427</v>
      </c>
      <c r="J16" s="225">
        <v>101</v>
      </c>
    </row>
    <row r="17" spans="1:10" s="4" customFormat="1" ht="45">
      <c r="A17" s="15"/>
      <c r="B17" s="223" t="s">
        <v>209</v>
      </c>
      <c r="C17" s="224">
        <f>SUM(D17+E17)</f>
        <v>0</v>
      </c>
      <c r="D17" s="220">
        <v>0</v>
      </c>
      <c r="E17" s="220">
        <v>0</v>
      </c>
      <c r="F17" s="220">
        <v>0</v>
      </c>
      <c r="G17" s="221" t="e">
        <f t="shared" si="2"/>
        <v>#DIV/0!</v>
      </c>
      <c r="H17" s="225">
        <v>0</v>
      </c>
      <c r="I17" s="288" t="e">
        <f t="shared" si="1"/>
        <v>#DIV/0!</v>
      </c>
      <c r="J17" s="225">
        <v>0</v>
      </c>
    </row>
    <row r="18" spans="1:10" s="4" customFormat="1" ht="60">
      <c r="A18" s="226" t="s">
        <v>210</v>
      </c>
      <c r="B18" s="223" t="s">
        <v>211</v>
      </c>
      <c r="C18" s="224">
        <v>0</v>
      </c>
      <c r="D18" s="220">
        <v>0</v>
      </c>
      <c r="E18" s="220">
        <v>0</v>
      </c>
      <c r="F18" s="220">
        <v>0</v>
      </c>
      <c r="G18" s="221" t="e">
        <f t="shared" si="2"/>
        <v>#DIV/0!</v>
      </c>
      <c r="H18" s="225">
        <v>0</v>
      </c>
      <c r="I18" s="288" t="e">
        <f t="shared" si="1"/>
        <v>#DIV/0!</v>
      </c>
      <c r="J18" s="225"/>
    </row>
    <row r="19" spans="1:10" s="4" customFormat="1" ht="60">
      <c r="A19" s="15"/>
      <c r="B19" s="223" t="s">
        <v>212</v>
      </c>
      <c r="C19" s="224">
        <v>0</v>
      </c>
      <c r="D19" s="220">
        <v>0</v>
      </c>
      <c r="E19" s="220">
        <v>0</v>
      </c>
      <c r="F19" s="220">
        <v>0</v>
      </c>
      <c r="G19" s="221" t="e">
        <f t="shared" si="2"/>
        <v>#DIV/0!</v>
      </c>
      <c r="H19" s="225">
        <v>0</v>
      </c>
      <c r="I19" s="288" t="e">
        <f>SUM(H19/C19)</f>
        <v>#DIV/0!</v>
      </c>
      <c r="J19" s="225"/>
    </row>
    <row r="20" spans="1:10" s="4" customFormat="1" ht="45">
      <c r="A20" s="15"/>
      <c r="B20" s="223" t="s">
        <v>213</v>
      </c>
      <c r="C20" s="224">
        <f>SUM(D20+E20)</f>
        <v>13</v>
      </c>
      <c r="D20" s="220">
        <v>0</v>
      </c>
      <c r="E20" s="220">
        <v>13</v>
      </c>
      <c r="F20" s="220">
        <v>0</v>
      </c>
      <c r="G20" s="221">
        <f t="shared" si="2"/>
        <v>0</v>
      </c>
      <c r="H20" s="225">
        <v>216</v>
      </c>
      <c r="I20" s="288">
        <f t="shared" si="1"/>
        <v>16.615384615384617</v>
      </c>
      <c r="J20" s="225">
        <v>155</v>
      </c>
    </row>
    <row r="21" spans="1:10" s="4" customFormat="1" ht="45">
      <c r="A21" s="15"/>
      <c r="B21" s="223" t="s">
        <v>214</v>
      </c>
      <c r="C21" s="224">
        <f>SUM(D21+E21)</f>
        <v>0</v>
      </c>
      <c r="D21" s="220">
        <v>0</v>
      </c>
      <c r="E21" s="220">
        <v>0</v>
      </c>
      <c r="F21" s="220">
        <v>0</v>
      </c>
      <c r="G21" s="221" t="e">
        <f t="shared" si="2"/>
        <v>#DIV/0!</v>
      </c>
      <c r="H21" s="225">
        <v>0</v>
      </c>
      <c r="I21" s="288" t="e">
        <f t="shared" si="1"/>
        <v>#DIV/0!</v>
      </c>
      <c r="J21" s="225">
        <v>0</v>
      </c>
    </row>
    <row r="22" spans="1:10" s="4" customFormat="1" ht="30">
      <c r="A22" s="226" t="s">
        <v>215</v>
      </c>
      <c r="B22" s="223" t="s">
        <v>216</v>
      </c>
      <c r="C22" s="224">
        <v>16</v>
      </c>
      <c r="D22" s="220">
        <v>0</v>
      </c>
      <c r="E22" s="220">
        <v>16</v>
      </c>
      <c r="F22" s="220">
        <v>0</v>
      </c>
      <c r="G22" s="221">
        <f t="shared" si="2"/>
        <v>0</v>
      </c>
      <c r="H22" s="225">
        <v>222</v>
      </c>
      <c r="I22" s="288">
        <f t="shared" si="1"/>
        <v>13.875</v>
      </c>
      <c r="J22" s="225">
        <v>183</v>
      </c>
    </row>
    <row r="23" spans="1:10" s="4" customFormat="1" ht="30">
      <c r="A23" s="15"/>
      <c r="B23" s="223" t="s">
        <v>217</v>
      </c>
      <c r="C23" s="224">
        <v>27</v>
      </c>
      <c r="D23" s="220">
        <v>0</v>
      </c>
      <c r="E23" s="220">
        <v>27</v>
      </c>
      <c r="F23" s="220">
        <v>0</v>
      </c>
      <c r="G23" s="221">
        <f t="shared" si="2"/>
        <v>0</v>
      </c>
      <c r="H23" s="225">
        <v>266</v>
      </c>
      <c r="I23" s="288">
        <f t="shared" si="1"/>
        <v>9.851851851851851</v>
      </c>
      <c r="J23" s="225">
        <v>159</v>
      </c>
    </row>
    <row r="24" spans="1:10" s="4" customFormat="1" ht="30">
      <c r="A24" s="15"/>
      <c r="B24" s="223" t="s">
        <v>218</v>
      </c>
      <c r="C24" s="224">
        <f>SUM(D24+E24)</f>
        <v>10</v>
      </c>
      <c r="D24" s="220">
        <v>0</v>
      </c>
      <c r="E24" s="220">
        <v>10</v>
      </c>
      <c r="F24" s="220">
        <v>0</v>
      </c>
      <c r="G24" s="221">
        <f t="shared" si="2"/>
        <v>0</v>
      </c>
      <c r="H24" s="225">
        <v>291</v>
      </c>
      <c r="I24" s="288">
        <f t="shared" si="1"/>
        <v>29.1</v>
      </c>
      <c r="J24" s="225">
        <v>146</v>
      </c>
    </row>
    <row r="25" spans="1:10" s="4" customFormat="1" ht="30">
      <c r="A25" s="15"/>
      <c r="B25" s="223" t="s">
        <v>219</v>
      </c>
      <c r="C25" s="224">
        <v>33</v>
      </c>
      <c r="D25" s="220">
        <v>7</v>
      </c>
      <c r="E25" s="220">
        <v>26</v>
      </c>
      <c r="F25" s="220">
        <v>0</v>
      </c>
      <c r="G25" s="221">
        <f t="shared" si="2"/>
        <v>0</v>
      </c>
      <c r="H25" s="225">
        <v>280</v>
      </c>
      <c r="I25" s="288">
        <f t="shared" si="1"/>
        <v>8.484848484848484</v>
      </c>
      <c r="J25" s="225">
        <v>182</v>
      </c>
    </row>
    <row r="26" spans="1:10" s="4" customFormat="1" ht="30">
      <c r="A26" s="15"/>
      <c r="B26" s="223" t="s">
        <v>220</v>
      </c>
      <c r="C26" s="224">
        <f>SUM(D26+E26)</f>
        <v>0</v>
      </c>
      <c r="D26" s="220">
        <v>0</v>
      </c>
      <c r="E26" s="220">
        <v>0</v>
      </c>
      <c r="F26" s="220">
        <v>0</v>
      </c>
      <c r="G26" s="221" t="e">
        <f t="shared" si="2"/>
        <v>#DIV/0!</v>
      </c>
      <c r="H26" s="225">
        <v>0</v>
      </c>
      <c r="I26" s="288" t="e">
        <f t="shared" si="1"/>
        <v>#DIV/0!</v>
      </c>
      <c r="J26" s="225">
        <v>0</v>
      </c>
    </row>
    <row r="27" spans="1:10" s="4" customFormat="1" ht="45">
      <c r="A27" s="15"/>
      <c r="B27" s="223" t="s">
        <v>221</v>
      </c>
      <c r="C27" s="224">
        <v>0</v>
      </c>
      <c r="D27" s="220">
        <v>0</v>
      </c>
      <c r="E27" s="220">
        <v>0</v>
      </c>
      <c r="F27" s="220">
        <v>0</v>
      </c>
      <c r="G27" s="221" t="e">
        <f t="shared" si="2"/>
        <v>#DIV/0!</v>
      </c>
      <c r="H27" s="225">
        <v>0</v>
      </c>
      <c r="I27" s="288" t="e">
        <f t="shared" si="1"/>
        <v>#DIV/0!</v>
      </c>
      <c r="J27" s="225"/>
    </row>
    <row r="28" spans="1:10" s="4" customFormat="1" ht="45">
      <c r="A28" s="15"/>
      <c r="B28" s="223" t="s">
        <v>222</v>
      </c>
      <c r="C28" s="224">
        <v>11</v>
      </c>
      <c r="D28" s="220">
        <v>0</v>
      </c>
      <c r="E28" s="220">
        <v>11</v>
      </c>
      <c r="F28" s="220">
        <v>0</v>
      </c>
      <c r="G28" s="221">
        <f t="shared" si="2"/>
        <v>0</v>
      </c>
      <c r="H28" s="225">
        <v>205</v>
      </c>
      <c r="I28" s="288">
        <f t="shared" si="1"/>
        <v>18.636363636363637</v>
      </c>
      <c r="J28" s="225">
        <v>163</v>
      </c>
    </row>
    <row r="29" spans="1:10" s="4" customFormat="1" ht="45">
      <c r="A29" s="15"/>
      <c r="B29" s="223" t="s">
        <v>223</v>
      </c>
      <c r="C29" s="224">
        <v>0</v>
      </c>
      <c r="D29" s="220">
        <v>0</v>
      </c>
      <c r="E29" s="220">
        <v>0</v>
      </c>
      <c r="F29" s="220">
        <v>0</v>
      </c>
      <c r="G29" s="221" t="e">
        <f t="shared" si="2"/>
        <v>#DIV/0!</v>
      </c>
      <c r="H29" s="225">
        <v>0</v>
      </c>
      <c r="I29" s="288" t="e">
        <f t="shared" si="1"/>
        <v>#DIV/0!</v>
      </c>
      <c r="J29" s="225"/>
    </row>
    <row r="30" spans="1:10" s="4" customFormat="1" ht="45">
      <c r="A30" s="15"/>
      <c r="B30" s="223" t="s">
        <v>224</v>
      </c>
      <c r="C30" s="224">
        <v>0</v>
      </c>
      <c r="D30" s="220">
        <v>0</v>
      </c>
      <c r="E30" s="220">
        <v>0</v>
      </c>
      <c r="F30" s="220">
        <v>0</v>
      </c>
      <c r="G30" s="221" t="e">
        <f t="shared" si="2"/>
        <v>#DIV/0!</v>
      </c>
      <c r="H30" s="225">
        <v>0</v>
      </c>
      <c r="I30" s="288" t="e">
        <f t="shared" si="1"/>
        <v>#DIV/0!</v>
      </c>
      <c r="J30" s="225"/>
    </row>
    <row r="31" spans="1:10" s="4" customFormat="1" ht="33">
      <c r="A31" s="226" t="s">
        <v>225</v>
      </c>
      <c r="B31" s="223" t="s">
        <v>226</v>
      </c>
      <c r="C31" s="224">
        <v>13</v>
      </c>
      <c r="D31" s="220">
        <v>2</v>
      </c>
      <c r="E31" s="220">
        <v>11</v>
      </c>
      <c r="F31" s="220">
        <v>0</v>
      </c>
      <c r="G31" s="221">
        <f t="shared" si="2"/>
        <v>0</v>
      </c>
      <c r="H31" s="225">
        <v>264</v>
      </c>
      <c r="I31" s="288">
        <f t="shared" si="1"/>
        <v>20.307692307692307</v>
      </c>
      <c r="J31" s="225">
        <v>142</v>
      </c>
    </row>
    <row r="32" spans="1:10" s="4" customFormat="1" ht="30">
      <c r="A32" s="15"/>
      <c r="B32" s="223" t="s">
        <v>227</v>
      </c>
      <c r="C32" s="224">
        <f>SUM(D32+E32)</f>
        <v>0</v>
      </c>
      <c r="D32" s="220">
        <v>0</v>
      </c>
      <c r="E32" s="220">
        <v>0</v>
      </c>
      <c r="F32" s="220">
        <v>0</v>
      </c>
      <c r="G32" s="221" t="e">
        <f t="shared" si="2"/>
        <v>#DIV/0!</v>
      </c>
      <c r="H32" s="225">
        <v>0</v>
      </c>
      <c r="I32" s="288" t="e">
        <f t="shared" si="1"/>
        <v>#DIV/0!</v>
      </c>
      <c r="J32" s="225">
        <v>0</v>
      </c>
    </row>
    <row r="33" spans="1:10" s="4" customFormat="1" ht="45">
      <c r="A33" s="15"/>
      <c r="B33" s="223" t="s">
        <v>228</v>
      </c>
      <c r="C33" s="224">
        <v>11</v>
      </c>
      <c r="D33" s="220">
        <v>2</v>
      </c>
      <c r="E33" s="220">
        <v>9</v>
      </c>
      <c r="F33" s="220">
        <v>0</v>
      </c>
      <c r="G33" s="221">
        <f t="shared" si="2"/>
        <v>0</v>
      </c>
      <c r="H33" s="225">
        <v>247</v>
      </c>
      <c r="I33" s="288">
        <f t="shared" si="1"/>
        <v>22.454545454545453</v>
      </c>
      <c r="J33" s="225">
        <v>125</v>
      </c>
    </row>
    <row r="34" spans="1:10" s="4" customFormat="1" ht="33">
      <c r="A34" s="227" t="s">
        <v>229</v>
      </c>
      <c r="B34" s="223" t="s">
        <v>230</v>
      </c>
      <c r="C34" s="224">
        <f>SUM(D34+E34)</f>
        <v>18</v>
      </c>
      <c r="D34" s="220">
        <v>6</v>
      </c>
      <c r="E34" s="220">
        <v>12</v>
      </c>
      <c r="F34" s="220">
        <v>0</v>
      </c>
      <c r="G34" s="221">
        <f t="shared" si="2"/>
        <v>0</v>
      </c>
      <c r="H34" s="225">
        <v>445</v>
      </c>
      <c r="I34" s="288">
        <f t="shared" si="1"/>
        <v>24.72222222222222</v>
      </c>
      <c r="J34" s="225">
        <v>160</v>
      </c>
    </row>
    <row r="35" spans="1:10" ht="16.5">
      <c r="A35" s="1"/>
      <c r="B35" s="1"/>
      <c r="C35" s="228"/>
      <c r="D35" s="1"/>
      <c r="E35" s="1"/>
      <c r="F35" s="1"/>
      <c r="G35" s="1"/>
      <c r="H35" s="1"/>
      <c r="I35" s="1"/>
      <c r="J35" s="1"/>
    </row>
  </sheetData>
  <sheetProtection/>
  <mergeCells count="1">
    <mergeCell ref="D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2014-04-03T08:28:10Z</cp:lastPrinted>
  <dcterms:created xsi:type="dcterms:W3CDTF">2013-05-04T05:35:48Z</dcterms:created>
  <dcterms:modified xsi:type="dcterms:W3CDTF">2014-11-03T05:19:29Z</dcterms:modified>
  <cp:category/>
  <cp:version/>
  <cp:contentType/>
  <cp:contentStatus/>
</cp:coreProperties>
</file>