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0" tabRatio="733" activeTab="3"/>
  </bookViews>
  <sheets>
    <sheet name="98全學年大學部" sheetId="1" r:id="rId1"/>
    <sheet name="98全學年碩士班" sheetId="2" r:id="rId2"/>
    <sheet name="98全學年博士班" sheetId="3" r:id="rId3"/>
    <sheet name="98全學年碩專班" sheetId="4" r:id="rId4"/>
  </sheets>
  <definedNames>
    <definedName name="_xlnm.Print_Titles" localSheetId="0">'98全學年大學部'!$2:$3</definedName>
    <definedName name="_xlnm.Print_Titles" localSheetId="2">'98全學年博士班'!$2:$3</definedName>
  </definedNames>
  <calcPr fullCalcOnLoad="1"/>
</workbook>
</file>

<file path=xl/sharedStrings.xml><?xml version="1.0" encoding="utf-8"?>
<sst xmlns="http://schemas.openxmlformats.org/spreadsheetml/2006/main" count="320" uniqueCount="250">
  <si>
    <t>院別</t>
  </si>
  <si>
    <t>開課單位</t>
  </si>
  <si>
    <t>備    註</t>
  </si>
  <si>
    <t>必修</t>
  </si>
  <si>
    <t>選修</t>
  </si>
  <si>
    <t>校合計</t>
  </si>
  <si>
    <t>C10</t>
  </si>
  <si>
    <t>C20</t>
  </si>
  <si>
    <t>C70</t>
  </si>
  <si>
    <t>C90</t>
  </si>
  <si>
    <t>C30</t>
  </si>
  <si>
    <t>C50</t>
  </si>
  <si>
    <t>C60</t>
  </si>
  <si>
    <t>C80</t>
  </si>
  <si>
    <t xml:space="preserve"> </t>
  </si>
  <si>
    <t>T類:課程組成C(台下指導)</t>
  </si>
  <si>
    <t>附件一</t>
  </si>
  <si>
    <t>文學院合計</t>
  </si>
  <si>
    <t>文學院</t>
  </si>
  <si>
    <t>管理學院</t>
  </si>
  <si>
    <t>管理學院合計</t>
  </si>
  <si>
    <t>農資學院</t>
  </si>
  <si>
    <t>農資院合計</t>
  </si>
  <si>
    <t>理學院</t>
  </si>
  <si>
    <t>理學院合計</t>
  </si>
  <si>
    <t>工學院</t>
  </si>
  <si>
    <t>法政學院</t>
  </si>
  <si>
    <t>工學院合計</t>
  </si>
  <si>
    <t>法政學院合計</t>
  </si>
  <si>
    <t>生科學院</t>
  </si>
  <si>
    <t>生科學院合計</t>
  </si>
  <si>
    <t>獸醫學院</t>
  </si>
  <si>
    <t>獸醫學院合計</t>
  </si>
  <si>
    <t>T類課程占開課數比例%</t>
  </si>
  <si>
    <t>開設科目數備註</t>
  </si>
  <si>
    <t>每科目平均選課人數(選課人數/總科目數)</t>
  </si>
  <si>
    <t>C10</t>
  </si>
  <si>
    <t>C95 語言中心</t>
  </si>
  <si>
    <t>C20</t>
  </si>
  <si>
    <t>C90</t>
  </si>
  <si>
    <t>D11 中文博</t>
  </si>
  <si>
    <t>D13 歷史博</t>
  </si>
  <si>
    <t>院合計</t>
  </si>
  <si>
    <t>D21 財金博</t>
  </si>
  <si>
    <t>D23 企管博</t>
  </si>
  <si>
    <t>D26 科管博</t>
  </si>
  <si>
    <t>D31 農藝博</t>
  </si>
  <si>
    <t>D32 園藝博</t>
  </si>
  <si>
    <t>D33 森林博</t>
  </si>
  <si>
    <t>D34 應經博</t>
  </si>
  <si>
    <t>D35 植病博</t>
  </si>
  <si>
    <t>D36 昆蟲博</t>
  </si>
  <si>
    <t>D39 土壤博</t>
  </si>
  <si>
    <t>D40 生機博</t>
  </si>
  <si>
    <t>D41 生技博</t>
  </si>
  <si>
    <t>D42 水保博</t>
  </si>
  <si>
    <t>D43 食生博</t>
  </si>
  <si>
    <t>D51 化學博</t>
  </si>
  <si>
    <t>D53 應數博</t>
  </si>
  <si>
    <t>D54 物理博</t>
  </si>
  <si>
    <t>D56 資工博</t>
  </si>
  <si>
    <t>D61 機械博</t>
  </si>
  <si>
    <t>D63 環工博</t>
  </si>
  <si>
    <t>D64 電機博</t>
  </si>
  <si>
    <t>D65 化工博</t>
  </si>
  <si>
    <t>D66 材料博</t>
  </si>
  <si>
    <t>D22 國政博</t>
  </si>
  <si>
    <t>D52 生命博</t>
  </si>
  <si>
    <t>D55 分生博</t>
  </si>
  <si>
    <t>D58 生化博</t>
  </si>
  <si>
    <t>D59 生醫博</t>
  </si>
  <si>
    <t>D38 獸醫博</t>
  </si>
  <si>
    <t>D46 微衛博</t>
  </si>
  <si>
    <t>文學院</t>
  </si>
  <si>
    <t>管理學院</t>
  </si>
  <si>
    <t>C50</t>
  </si>
  <si>
    <t>理學院</t>
  </si>
  <si>
    <t>工學院</t>
  </si>
  <si>
    <t>D62 土木博</t>
  </si>
  <si>
    <t>C70法政學院</t>
  </si>
  <si>
    <t>生科學院</t>
  </si>
  <si>
    <t>C10文學院</t>
  </si>
  <si>
    <t>C20管理學院</t>
  </si>
  <si>
    <t>C80生科院</t>
  </si>
  <si>
    <t>U11 中文系學士班</t>
  </si>
  <si>
    <t>U12 外文系學士班</t>
  </si>
  <si>
    <t>U13 歷史系學士班</t>
  </si>
  <si>
    <t>U21 財金系學士班</t>
  </si>
  <si>
    <t>U23 企管系學士班</t>
  </si>
  <si>
    <t>U28 會計系學士班</t>
  </si>
  <si>
    <t>U29 資管系學士班</t>
  </si>
  <si>
    <t>U44 行銷系學士班</t>
  </si>
  <si>
    <t>U30F 景觀學程學士班</t>
  </si>
  <si>
    <t>U30G 生技學程學士班</t>
  </si>
  <si>
    <t>U30H 國農企學程學士班</t>
  </si>
  <si>
    <t>U31 農藝系學士班</t>
  </si>
  <si>
    <t>U32 園藝系學士班</t>
  </si>
  <si>
    <t>U33 森林系學士班</t>
  </si>
  <si>
    <t>U34 應經系學士班</t>
  </si>
  <si>
    <t>U35 植病系學士班</t>
  </si>
  <si>
    <t>U36 昆蟲系學士班</t>
  </si>
  <si>
    <t>U37 動科系學士班</t>
  </si>
  <si>
    <t>U39 土環系學士班</t>
  </si>
  <si>
    <t>U40 生機系學士班</t>
  </si>
  <si>
    <t>U42 水保系學士班</t>
  </si>
  <si>
    <t>U43 食生系學士班</t>
  </si>
  <si>
    <t>U51 化學系學士班</t>
  </si>
  <si>
    <t>U53 應數系學士班</t>
  </si>
  <si>
    <t>U54 物理系學士班</t>
  </si>
  <si>
    <t>U56 資工系學士班</t>
  </si>
  <si>
    <t>U61 機械系學士班</t>
  </si>
  <si>
    <t>U62 土木系學士班</t>
  </si>
  <si>
    <t>U63 環工系學士班</t>
  </si>
  <si>
    <t>U64 電機系學士班</t>
  </si>
  <si>
    <t>U65 化工系學士班</t>
  </si>
  <si>
    <t>U66 材料系學士班</t>
  </si>
  <si>
    <t>U24 法律系學士班</t>
  </si>
  <si>
    <t>U52 生科系學士班</t>
  </si>
  <si>
    <t>U38 獸醫系學士班</t>
  </si>
  <si>
    <t>C90獸醫學院</t>
  </si>
  <si>
    <t>C70法政學院</t>
  </si>
  <si>
    <t>C60工學院</t>
  </si>
  <si>
    <t>C50理學院</t>
  </si>
  <si>
    <t>C30農資院</t>
  </si>
  <si>
    <t>D37 動科博</t>
  </si>
  <si>
    <t>D67 精密博</t>
  </si>
  <si>
    <t>D47 獸病博</t>
  </si>
  <si>
    <t>1011英語授課科目</t>
  </si>
  <si>
    <t>1011英語授課學分數</t>
  </si>
  <si>
    <t>G11 中文系碩士班</t>
  </si>
  <si>
    <t>G12 外文系碩士班</t>
  </si>
  <si>
    <t>G13 歷史系碩士班</t>
  </si>
  <si>
    <t>G14 圖資所碩士班</t>
  </si>
  <si>
    <t>G15 台文所碩士班</t>
  </si>
  <si>
    <t>G21 財金系碩士班</t>
  </si>
  <si>
    <t>G23 企管系碩士班</t>
  </si>
  <si>
    <t>G26 科管所碩士班</t>
  </si>
  <si>
    <t>G28 會計系碩士班</t>
  </si>
  <si>
    <t>G29 資管系碩士班</t>
  </si>
  <si>
    <t>G44 行銷系碩士班</t>
  </si>
  <si>
    <t>G81 運健所碩士班</t>
  </si>
  <si>
    <t>G30F 景觀學程碩士班</t>
  </si>
  <si>
    <t>G30G 國農所碩士班</t>
  </si>
  <si>
    <t>G31 農藝系碩士班</t>
  </si>
  <si>
    <t>G32 園藝系碩士班</t>
  </si>
  <si>
    <t>G33 森林系碩士班</t>
  </si>
  <si>
    <t>G34 應經系碩士班</t>
  </si>
  <si>
    <t>G35 植病系碩士班</t>
  </si>
  <si>
    <t>G36 昆蟲系碩士班</t>
  </si>
  <si>
    <t>G37 動科系碩士班</t>
  </si>
  <si>
    <t>G39 土壤系碩士班</t>
  </si>
  <si>
    <t>G40 生機系碩士班</t>
  </si>
  <si>
    <t>G41 生技所碩士班</t>
  </si>
  <si>
    <t>G42 水保系碩士班</t>
  </si>
  <si>
    <t>G43 食生系碩士班</t>
  </si>
  <si>
    <t>G45 生管所碩士班</t>
  </si>
  <si>
    <t>G17 奈米所碩士班</t>
  </si>
  <si>
    <t>G18 統計所碩士班</t>
  </si>
  <si>
    <t>G51 化學系碩士班</t>
  </si>
  <si>
    <t>G53 應數系碩士班</t>
  </si>
  <si>
    <t>G54 物理系碩士班</t>
  </si>
  <si>
    <t>G56 資工系碩士班</t>
  </si>
  <si>
    <t>G61 機械系碩士班</t>
  </si>
  <si>
    <t>G62 土木系碩士班</t>
  </si>
  <si>
    <t>G63 環工系碩士班</t>
  </si>
  <si>
    <t>G64 電機系碩士班</t>
  </si>
  <si>
    <t>G65 化工系碩士班</t>
  </si>
  <si>
    <t>G66 材料系碩士班</t>
  </si>
  <si>
    <t>G67 精密所碩士班</t>
  </si>
  <si>
    <t>G68 醫工所碩士班</t>
  </si>
  <si>
    <t>G93 通訊所碩士班</t>
  </si>
  <si>
    <t>G94 光電所碩士班</t>
  </si>
  <si>
    <t>G22 國政所碩士班</t>
  </si>
  <si>
    <t>G24 法律系碩士班</t>
  </si>
  <si>
    <t>G82 教研所碩士班</t>
  </si>
  <si>
    <t>G91 國務所碩士班</t>
  </si>
  <si>
    <t>G19 基資所碩士班</t>
  </si>
  <si>
    <t>G52 生科系碩士班</t>
  </si>
  <si>
    <t>G55 分生所碩士班</t>
  </si>
  <si>
    <t>G58 生化所碩士班</t>
  </si>
  <si>
    <t>G59 生醫所碩士班</t>
  </si>
  <si>
    <t>G38 獸醫系碩士班</t>
  </si>
  <si>
    <t>G46 微衛所碩士班</t>
  </si>
  <si>
    <t>G47 獸病所碩士班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</si>
  <si>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</si>
  <si>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G541生物 物理碩士班</t>
  </si>
  <si>
    <t>C01</t>
  </si>
  <si>
    <t>D01F組醫博</t>
  </si>
  <si>
    <t>D01G微基博</t>
  </si>
  <si>
    <t>D01H醫技博</t>
  </si>
  <si>
    <t>T類(台下指導課程)含必選修</t>
  </si>
  <si>
    <t>合計</t>
  </si>
  <si>
    <t>開設科目數備註</t>
  </si>
  <si>
    <t>每科目平均選課人數(選課人數/總科目數)</t>
  </si>
  <si>
    <r>
      <t>學生人數</t>
    </r>
    <r>
      <rPr>
        <b/>
        <sz val="8"/>
        <rFont val="Albany WT TC"/>
        <family val="2"/>
      </rPr>
      <t>(</t>
    </r>
    <r>
      <rPr>
        <b/>
        <sz val="8"/>
        <rFont val="細明體"/>
        <family val="3"/>
      </rPr>
      <t>含休學生</t>
    </r>
    <r>
      <rPr>
        <b/>
        <sz val="8"/>
        <rFont val="Albany WT TC"/>
        <family val="2"/>
      </rPr>
      <t>,</t>
    </r>
    <r>
      <rPr>
        <b/>
        <sz val="8"/>
        <rFont val="細明體"/>
        <family val="3"/>
      </rPr>
      <t>上學期</t>
    </r>
    <r>
      <rPr>
        <b/>
        <sz val="8"/>
        <rFont val="Albany WT TC"/>
        <family val="2"/>
      </rPr>
      <t>+</t>
    </r>
    <r>
      <rPr>
        <b/>
        <sz val="8"/>
        <rFont val="細明體"/>
        <family val="3"/>
      </rPr>
      <t>下學期學生數合計</t>
    </r>
    <r>
      <rPr>
        <b/>
        <sz val="8"/>
        <rFont val="Albany WT TC"/>
        <family val="2"/>
      </rPr>
      <t>)</t>
    </r>
  </si>
  <si>
    <t>T類(台下指導課程)含必選修</t>
  </si>
  <si>
    <t>T類課程占開課數比例%</t>
  </si>
  <si>
    <t>校合計</t>
  </si>
  <si>
    <r>
      <t>C10</t>
    </r>
    <r>
      <rPr>
        <sz val="12"/>
        <rFont val="細明體"/>
        <family val="3"/>
      </rPr>
      <t>文學院</t>
    </r>
  </si>
  <si>
    <t>W11 中國文學系碩士在職專班</t>
  </si>
  <si>
    <t>W13 歷史學系碩士在職專班</t>
  </si>
  <si>
    <t>W15 台灣文學與跨國文化研究所教師碩士在職專班</t>
  </si>
  <si>
    <r>
      <t>C20</t>
    </r>
    <r>
      <rPr>
        <sz val="12"/>
        <rFont val="細明體"/>
        <family val="3"/>
      </rPr>
      <t>管理學院</t>
    </r>
  </si>
  <si>
    <t>W27 高階經理人碩士在職專班</t>
  </si>
  <si>
    <t>W274 高階經理人碩士在職專班兩岸台商組</t>
  </si>
  <si>
    <t>W276 高階經理人中科碩士在職專班事業經營組</t>
  </si>
  <si>
    <t>W29 資訊管理學系碩士在職專班</t>
  </si>
  <si>
    <t>W299 資訊管理學系中等學校教師在職進修資訊管理碩士學位班</t>
  </si>
  <si>
    <t>W44 行銷學系碩士在職專班</t>
  </si>
  <si>
    <r>
      <t>C30</t>
    </r>
    <r>
      <rPr>
        <sz val="12"/>
        <rFont val="細明體"/>
        <family val="3"/>
      </rPr>
      <t>農資學院</t>
    </r>
  </si>
  <si>
    <t>W34 應用經濟學系碩士在職專班</t>
  </si>
  <si>
    <t>W42 水土保持學系碩士在職專班</t>
  </si>
  <si>
    <t>W43 食品暨應用生物科技學系碩士在職專班</t>
  </si>
  <si>
    <t>W85 農業企業經營管理碩士在職專班</t>
  </si>
  <si>
    <r>
      <t>C50</t>
    </r>
    <r>
      <rPr>
        <sz val="12"/>
        <rFont val="細明體"/>
        <family val="3"/>
      </rPr>
      <t>理學院</t>
    </r>
  </si>
  <si>
    <t>W539 應用數學系中等學校教師在職進修數學教學碩士學位班</t>
  </si>
  <si>
    <t>W546 物理學系（奈米電子與光電能源）中科碩士在職專班</t>
  </si>
  <si>
    <t>W56 資訊科學與工程學系碩士在職專班</t>
  </si>
  <si>
    <t>W566 資訊科學與工程學系中科碩士在職專班</t>
  </si>
  <si>
    <r>
      <t>C60</t>
    </r>
    <r>
      <rPr>
        <sz val="12"/>
        <rFont val="細明體"/>
        <family val="3"/>
      </rPr>
      <t>工學院</t>
    </r>
  </si>
  <si>
    <t>W61 機械工程學系碩士在職專班</t>
  </si>
  <si>
    <t>W62 土木工程學系碩士在職專班</t>
  </si>
  <si>
    <t>W63 環境工程學系碩士在職專班</t>
  </si>
  <si>
    <t>W64 電機工程學系碩士在職專班</t>
  </si>
  <si>
    <t>W65 化學工程學系碩士在職專班</t>
  </si>
  <si>
    <t>W656 化學工程學系中科碩士在職專班</t>
  </si>
  <si>
    <t>W66 材料科學與工程學系碩士在職專班</t>
  </si>
  <si>
    <t>W676 精密工程研究所中科碩士在職專班</t>
  </si>
  <si>
    <t>W946 光電工程研究所中科碩士在職專班</t>
  </si>
  <si>
    <r>
      <t>C70</t>
    </r>
    <r>
      <rPr>
        <sz val="12"/>
        <rFont val="細明體"/>
        <family val="3"/>
      </rPr>
      <t>法政學院</t>
    </r>
  </si>
  <si>
    <t>W22 國際政治研究所碩士在職專班</t>
  </si>
  <si>
    <t>W24 法律學系碩士在職專班</t>
  </si>
  <si>
    <t>W91 國家政策與公共事務研究所碩士在職專班</t>
  </si>
  <si>
    <r>
      <t>C80</t>
    </r>
    <r>
      <rPr>
        <sz val="12"/>
        <rFont val="細明體"/>
        <family val="3"/>
      </rPr>
      <t>生科學院</t>
    </r>
  </si>
  <si>
    <t>W52 生命科學院碩士在職專班</t>
  </si>
  <si>
    <t>C20管院</t>
  </si>
  <si>
    <t>其他</t>
  </si>
  <si>
    <t>C98通識</t>
  </si>
  <si>
    <t>M25師培</t>
  </si>
  <si>
    <t>M30學務</t>
  </si>
  <si>
    <t>M33體育</t>
  </si>
  <si>
    <t>M39教官</t>
  </si>
  <si>
    <t>C97生科中心</t>
  </si>
  <si>
    <t>其他合計</t>
  </si>
  <si>
    <t>U60F學士言太陽能光電</t>
  </si>
  <si>
    <r>
      <t>98</t>
    </r>
    <r>
      <rPr>
        <b/>
        <sz val="8"/>
        <rFont val="細明體"/>
        <family val="3"/>
      </rPr>
      <t>全學年開設科目數總計</t>
    </r>
  </si>
  <si>
    <r>
      <t>98</t>
    </r>
    <r>
      <rPr>
        <b/>
        <sz val="8"/>
        <rFont val="細明體"/>
        <family val="3"/>
      </rPr>
      <t>全學年選課人數</t>
    </r>
  </si>
  <si>
    <t>98全學年開設科目數總計</t>
  </si>
  <si>
    <t>98全學年選課人數</t>
  </si>
  <si>
    <t>98全學年開設科目數總計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</si>
</sst>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E+00"/>
    <numFmt numFmtId="178" formatCode="0.00_ "/>
    <numFmt numFmtId="179" formatCode="0_ "/>
    <numFmt numFmtId="180" formatCode="#,##0_);[Red]\(#,##0\)"/>
    <numFmt numFmtId="181" formatCode="#,##0.0_);[Red]\(#,##0.0\)"/>
    <numFmt numFmtId="182" formatCode="0.0_);[Red]\(0.0\)"/>
    <numFmt numFmtId="183" formatCode="#,##0_ "/>
    <numFmt numFmtId="184" formatCode="#,##0.0_ "/>
    <numFmt numFmtId="185" formatCode="0.0000000000_ "/>
    <numFmt numFmtId="186" formatCode="0.000000000_ 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);[Red]\(0\)"/>
    <numFmt numFmtId="194" formatCode="0.00_);\(0.0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</numFmts>
  <fonts count="52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8"/>
      <name val="新細明體"/>
      <family val="1"/>
    </font>
    <font>
      <sz val="11"/>
      <name val="新細明體"/>
      <family val="1"/>
    </font>
    <font>
      <b/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8"/>
      <name val="Albany WT TC"/>
      <family val="2"/>
    </font>
    <font>
      <b/>
      <sz val="8"/>
      <name val="細明體"/>
      <family val="3"/>
    </font>
    <font>
      <sz val="12"/>
      <name val="Albany WT TC"/>
      <family val="2"/>
    </font>
    <font>
      <sz val="12"/>
      <name val="Sөũ"/>
      <family val="2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8"/>
      <name val="細明體"/>
      <family val="3"/>
    </font>
    <font>
      <sz val="12"/>
      <color indexed="8"/>
      <name val="Albany WT TC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細明體"/>
      <family val="3"/>
    </font>
    <font>
      <sz val="12"/>
      <color theme="1"/>
      <name val="Albany WT TC"/>
      <family val="2"/>
    </font>
    <font>
      <sz val="12"/>
      <color theme="1"/>
      <name val="新細明體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>
        <color indexed="9"/>
      </bottom>
    </border>
    <border>
      <left style="medium"/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311">
    <xf numFmtId="0" fontId="0" fillId="0" borderId="0" xfId="0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 vertical="top"/>
    </xf>
    <xf numFmtId="0" fontId="0" fillId="33" borderId="10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0" fillId="33" borderId="15" xfId="0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2" fillId="33" borderId="16" xfId="0" applyFont="1" applyFill="1" applyBorder="1" applyAlignment="1">
      <alignment horizontal="center" vertical="top" wrapText="1"/>
    </xf>
    <xf numFmtId="0" fontId="0" fillId="33" borderId="17" xfId="0" applyFill="1" applyBorder="1" applyAlignment="1">
      <alignment vertical="top" wrapText="1"/>
    </xf>
    <xf numFmtId="0" fontId="0" fillId="33" borderId="18" xfId="0" applyFill="1" applyBorder="1" applyAlignment="1">
      <alignment vertical="top" wrapText="1"/>
    </xf>
    <xf numFmtId="0" fontId="0" fillId="33" borderId="19" xfId="0" applyFill="1" applyBorder="1" applyAlignment="1">
      <alignment vertical="top" wrapText="1"/>
    </xf>
    <xf numFmtId="0" fontId="0" fillId="33" borderId="20" xfId="0" applyFill="1" applyBorder="1" applyAlignment="1">
      <alignment vertical="top" wrapText="1"/>
    </xf>
    <xf numFmtId="0" fontId="0" fillId="33" borderId="20" xfId="0" applyFill="1" applyBorder="1" applyAlignment="1">
      <alignment vertical="top"/>
    </xf>
    <xf numFmtId="0" fontId="2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2" fillId="34" borderId="24" xfId="0" applyFont="1" applyFill="1" applyBorder="1" applyAlignment="1">
      <alignment horizontal="right" vertical="top" wrapText="1"/>
    </xf>
    <xf numFmtId="180" fontId="2" fillId="34" borderId="20" xfId="0" applyNumberFormat="1" applyFont="1" applyFill="1" applyBorder="1" applyAlignment="1">
      <alignment horizontal="right" vertical="top" wrapText="1"/>
    </xf>
    <xf numFmtId="180" fontId="0" fillId="33" borderId="0" xfId="0" applyNumberFormat="1" applyFill="1" applyAlignment="1">
      <alignment horizontal="center" vertical="center"/>
    </xf>
    <xf numFmtId="180" fontId="0" fillId="33" borderId="25" xfId="0" applyNumberFormat="1" applyFill="1" applyBorder="1" applyAlignment="1">
      <alignment horizontal="right" vertical="top" wrapText="1"/>
    </xf>
    <xf numFmtId="180" fontId="0" fillId="33" borderId="26" xfId="0" applyNumberFormat="1" applyFill="1" applyBorder="1" applyAlignment="1">
      <alignment horizontal="right" vertical="top" wrapText="1"/>
    </xf>
    <xf numFmtId="180" fontId="0" fillId="33" borderId="0" xfId="0" applyNumberFormat="1" applyFill="1" applyAlignment="1">
      <alignment vertical="top"/>
    </xf>
    <xf numFmtId="180" fontId="0" fillId="33" borderId="18" xfId="0" applyNumberFormat="1" applyFill="1" applyBorder="1" applyAlignment="1">
      <alignment vertical="top" wrapText="1"/>
    </xf>
    <xf numFmtId="180" fontId="0" fillId="33" borderId="0" xfId="0" applyNumberFormat="1" applyFill="1" applyBorder="1" applyAlignment="1">
      <alignment horizontal="center" vertical="center"/>
    </xf>
    <xf numFmtId="180" fontId="0" fillId="33" borderId="0" xfId="0" applyNumberFormat="1" applyFill="1" applyAlignment="1">
      <alignment vertical="center"/>
    </xf>
    <xf numFmtId="180" fontId="0" fillId="33" borderId="27" xfId="0" applyNumberFormat="1" applyFill="1" applyBorder="1" applyAlignment="1">
      <alignment horizontal="right" vertical="top" wrapText="1"/>
    </xf>
    <xf numFmtId="181" fontId="0" fillId="33" borderId="0" xfId="0" applyNumberFormat="1" applyFill="1" applyAlignment="1">
      <alignment horizontal="center" vertical="center"/>
    </xf>
    <xf numFmtId="181" fontId="0" fillId="33" borderId="0" xfId="0" applyNumberFormat="1" applyFill="1" applyBorder="1" applyAlignment="1">
      <alignment horizontal="center" vertical="center"/>
    </xf>
    <xf numFmtId="180" fontId="0" fillId="33" borderId="0" xfId="0" applyNumberFormat="1" applyFill="1" applyBorder="1" applyAlignment="1">
      <alignment vertical="center"/>
    </xf>
    <xf numFmtId="180" fontId="0" fillId="33" borderId="0" xfId="0" applyNumberFormat="1" applyFill="1" applyBorder="1" applyAlignment="1">
      <alignment vertical="center" wrapText="1"/>
    </xf>
    <xf numFmtId="180" fontId="0" fillId="33" borderId="0" xfId="0" applyNumberFormat="1" applyFill="1" applyBorder="1" applyAlignment="1">
      <alignment horizontal="center" vertical="center" wrapText="1"/>
    </xf>
    <xf numFmtId="180" fontId="0" fillId="33" borderId="28" xfId="0" applyNumberFormat="1" applyFill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vertical="top"/>
    </xf>
    <xf numFmtId="180" fontId="2" fillId="35" borderId="20" xfId="0" applyNumberFormat="1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vertical="top" wrapText="1"/>
    </xf>
    <xf numFmtId="0" fontId="2" fillId="35" borderId="24" xfId="0" applyFont="1" applyFill="1" applyBorder="1" applyAlignment="1">
      <alignment horizontal="right" vertical="center" wrapText="1"/>
    </xf>
    <xf numFmtId="180" fontId="2" fillId="34" borderId="19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180" fontId="2" fillId="34" borderId="18" xfId="0" applyNumberFormat="1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center"/>
    </xf>
    <xf numFmtId="0" fontId="2" fillId="33" borderId="2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top" wrapText="1"/>
    </xf>
    <xf numFmtId="181" fontId="0" fillId="33" borderId="0" xfId="0" applyNumberFormat="1" applyFill="1" applyAlignment="1">
      <alignment vertical="top"/>
    </xf>
    <xf numFmtId="181" fontId="0" fillId="33" borderId="0" xfId="0" applyNumberForma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29" xfId="0" applyFill="1" applyBorder="1" applyAlignment="1">
      <alignment horizontal="left" vertical="top" wrapText="1"/>
    </xf>
    <xf numFmtId="0" fontId="0" fillId="33" borderId="30" xfId="0" applyFill="1" applyBorder="1" applyAlignment="1">
      <alignment horizontal="left" vertical="top" wrapText="1"/>
    </xf>
    <xf numFmtId="0" fontId="0" fillId="33" borderId="31" xfId="0" applyFill="1" applyBorder="1" applyAlignment="1">
      <alignment horizontal="left" vertical="top" wrapText="1"/>
    </xf>
    <xf numFmtId="0" fontId="0" fillId="33" borderId="32" xfId="0" applyFill="1" applyBorder="1" applyAlignment="1">
      <alignment horizontal="left" vertical="top" wrapText="1"/>
    </xf>
    <xf numFmtId="180" fontId="2" fillId="34" borderId="11" xfId="0" applyNumberFormat="1" applyFont="1" applyFill="1" applyBorder="1" applyAlignment="1">
      <alignment horizontal="right" vertical="top" wrapText="1"/>
    </xf>
    <xf numFmtId="180" fontId="2" fillId="34" borderId="24" xfId="0" applyNumberFormat="1" applyFont="1" applyFill="1" applyBorder="1" applyAlignment="1">
      <alignment horizontal="right" vertical="top" wrapText="1"/>
    </xf>
    <xf numFmtId="180" fontId="2" fillId="34" borderId="20" xfId="0" applyNumberFormat="1" applyFont="1" applyFill="1" applyBorder="1" applyAlignment="1">
      <alignment horizontal="right" vertical="center" wrapText="1"/>
    </xf>
    <xf numFmtId="180" fontId="2" fillId="35" borderId="24" xfId="0" applyNumberFormat="1" applyFont="1" applyFill="1" applyBorder="1" applyAlignment="1">
      <alignment horizontal="right" vertical="center" wrapText="1"/>
    </xf>
    <xf numFmtId="180" fontId="0" fillId="33" borderId="33" xfId="0" applyNumberFormat="1" applyFill="1" applyBorder="1" applyAlignment="1">
      <alignment horizontal="right" vertical="top" wrapText="1"/>
    </xf>
    <xf numFmtId="180" fontId="0" fillId="33" borderId="34" xfId="0" applyNumberFormat="1" applyFill="1" applyBorder="1" applyAlignment="1">
      <alignment horizontal="right" vertical="top" wrapText="1"/>
    </xf>
    <xf numFmtId="180" fontId="0" fillId="33" borderId="17" xfId="0" applyNumberFormat="1" applyFont="1" applyFill="1" applyBorder="1" applyAlignment="1">
      <alignment horizontal="right" vertical="top" wrapText="1"/>
    </xf>
    <xf numFmtId="180" fontId="0" fillId="0" borderId="17" xfId="0" applyNumberFormat="1" applyFont="1" applyFill="1" applyBorder="1" applyAlignment="1">
      <alignment horizontal="right" vertical="center" wrapText="1"/>
    </xf>
    <xf numFmtId="180" fontId="0" fillId="33" borderId="18" xfId="0" applyNumberFormat="1" applyFont="1" applyFill="1" applyBorder="1" applyAlignment="1">
      <alignment horizontal="right" vertical="top" wrapText="1"/>
    </xf>
    <xf numFmtId="180" fontId="0" fillId="0" borderId="18" xfId="0" applyNumberFormat="1" applyFont="1" applyFill="1" applyBorder="1" applyAlignment="1">
      <alignment horizontal="right" vertical="center" wrapText="1"/>
    </xf>
    <xf numFmtId="180" fontId="0" fillId="33" borderId="19" xfId="0" applyNumberFormat="1" applyFont="1" applyFill="1" applyBorder="1" applyAlignment="1">
      <alignment horizontal="right" vertical="top" wrapText="1"/>
    </xf>
    <xf numFmtId="180" fontId="0" fillId="0" borderId="19" xfId="0" applyNumberFormat="1" applyFont="1" applyFill="1" applyBorder="1" applyAlignment="1">
      <alignment horizontal="right" vertical="center" wrapText="1"/>
    </xf>
    <xf numFmtId="180" fontId="0" fillId="33" borderId="13" xfId="0" applyNumberFormat="1" applyFont="1" applyFill="1" applyBorder="1" applyAlignment="1">
      <alignment horizontal="right" vertical="top" wrapText="1"/>
    </xf>
    <xf numFmtId="180" fontId="0" fillId="33" borderId="11" xfId="0" applyNumberFormat="1" applyFont="1" applyFill="1" applyBorder="1" applyAlignment="1">
      <alignment horizontal="right" vertical="top" wrapText="1"/>
    </xf>
    <xf numFmtId="180" fontId="2" fillId="34" borderId="24" xfId="0" applyNumberFormat="1" applyFont="1" applyFill="1" applyBorder="1" applyAlignment="1">
      <alignment horizontal="right" vertical="center" wrapText="1"/>
    </xf>
    <xf numFmtId="180" fontId="0" fillId="33" borderId="35" xfId="0" applyNumberFormat="1" applyFill="1" applyBorder="1" applyAlignment="1">
      <alignment horizontal="right" vertical="top" wrapText="1"/>
    </xf>
    <xf numFmtId="0" fontId="0" fillId="33" borderId="18" xfId="0" applyFill="1" applyBorder="1" applyAlignment="1">
      <alignment vertical="top"/>
    </xf>
    <xf numFmtId="180" fontId="0" fillId="33" borderId="14" xfId="0" applyNumberFormat="1" applyFill="1" applyBorder="1" applyAlignment="1">
      <alignment vertical="top" wrapText="1"/>
    </xf>
    <xf numFmtId="180" fontId="0" fillId="33" borderId="14" xfId="0" applyNumberForma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180" fontId="0" fillId="33" borderId="17" xfId="0" applyNumberFormat="1" applyFill="1" applyBorder="1" applyAlignment="1">
      <alignment horizontal="right" vertical="top" wrapText="1"/>
    </xf>
    <xf numFmtId="180" fontId="0" fillId="33" borderId="18" xfId="0" applyNumberFormat="1" applyFill="1" applyBorder="1" applyAlignment="1">
      <alignment horizontal="right" vertical="top" wrapText="1"/>
    </xf>
    <xf numFmtId="180" fontId="0" fillId="33" borderId="19" xfId="0" applyNumberFormat="1" applyFill="1" applyBorder="1" applyAlignment="1">
      <alignment horizontal="right" vertical="top" wrapText="1"/>
    </xf>
    <xf numFmtId="180" fontId="0" fillId="33" borderId="17" xfId="0" applyNumberFormat="1" applyFill="1" applyBorder="1" applyAlignment="1">
      <alignment horizontal="center" vertical="top" wrapText="1"/>
    </xf>
    <xf numFmtId="180" fontId="7" fillId="33" borderId="19" xfId="0" applyNumberFormat="1" applyFont="1" applyFill="1" applyBorder="1" applyAlignment="1">
      <alignment horizontal="center" vertical="top" wrapText="1"/>
    </xf>
    <xf numFmtId="180" fontId="0" fillId="33" borderId="20" xfId="0" applyNumberForma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right" vertical="center" wrapText="1"/>
    </xf>
    <xf numFmtId="180" fontId="2" fillId="35" borderId="21" xfId="0" applyNumberFormat="1" applyFont="1" applyFill="1" applyBorder="1" applyAlignment="1">
      <alignment horizontal="right" vertical="center" wrapText="1"/>
    </xf>
    <xf numFmtId="0" fontId="2" fillId="33" borderId="19" xfId="0" applyFont="1" applyFill="1" applyBorder="1" applyAlignment="1">
      <alignment vertical="center" wrapText="1"/>
    </xf>
    <xf numFmtId="0" fontId="0" fillId="33" borderId="36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right" vertical="top" wrapText="1"/>
    </xf>
    <xf numFmtId="0" fontId="0" fillId="33" borderId="30" xfId="0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vertical="top" wrapText="1"/>
    </xf>
    <xf numFmtId="0" fontId="2" fillId="33" borderId="18" xfId="0" applyFont="1" applyFill="1" applyBorder="1" applyAlignment="1">
      <alignment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right" vertical="top" wrapText="1"/>
    </xf>
    <xf numFmtId="180" fontId="0" fillId="33" borderId="40" xfId="0" applyNumberFormat="1" applyFill="1" applyBorder="1" applyAlignment="1">
      <alignment horizontal="right" vertical="top" wrapText="1"/>
    </xf>
    <xf numFmtId="0" fontId="0" fillId="34" borderId="11" xfId="0" applyFill="1" applyBorder="1" applyAlignment="1">
      <alignment horizontal="right" vertical="top" wrapText="1"/>
    </xf>
    <xf numFmtId="180" fontId="0" fillId="34" borderId="18" xfId="0" applyNumberFormat="1" applyFill="1" applyBorder="1" applyAlignment="1">
      <alignment horizontal="right" vertical="top" wrapText="1"/>
    </xf>
    <xf numFmtId="0" fontId="0" fillId="33" borderId="17" xfId="0" applyFill="1" applyBorder="1" applyAlignment="1">
      <alignment horizontal="right" vertical="top" wrapText="1"/>
    </xf>
    <xf numFmtId="0" fontId="0" fillId="33" borderId="18" xfId="0" applyFill="1" applyBorder="1" applyAlignment="1">
      <alignment horizontal="right" vertical="top" wrapText="1"/>
    </xf>
    <xf numFmtId="0" fontId="0" fillId="33" borderId="19" xfId="0" applyFill="1" applyBorder="1" applyAlignment="1">
      <alignment horizontal="right" vertical="top" wrapText="1"/>
    </xf>
    <xf numFmtId="0" fontId="2" fillId="33" borderId="18" xfId="0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 horizontal="right" vertical="center"/>
    </xf>
    <xf numFmtId="180" fontId="0" fillId="33" borderId="0" xfId="0" applyNumberFormat="1" applyFill="1" applyAlignment="1">
      <alignment horizontal="center" vertical="center" wrapText="1"/>
    </xf>
    <xf numFmtId="195" fontId="0" fillId="33" borderId="0" xfId="0" applyNumberFormat="1" applyFill="1" applyAlignment="1">
      <alignment horizontal="center" vertical="center"/>
    </xf>
    <xf numFmtId="195" fontId="0" fillId="33" borderId="0" xfId="0" applyNumberFormat="1" applyFill="1" applyAlignment="1">
      <alignment vertical="center"/>
    </xf>
    <xf numFmtId="195" fontId="0" fillId="33" borderId="0" xfId="0" applyNumberFormat="1" applyFill="1" applyAlignment="1">
      <alignment horizontal="center" vertical="center" wrapText="1"/>
    </xf>
    <xf numFmtId="180" fontId="3" fillId="33" borderId="19" xfId="0" applyNumberFormat="1" applyFont="1" applyFill="1" applyBorder="1" applyAlignment="1">
      <alignment horizontal="center" vertical="top" wrapText="1"/>
    </xf>
    <xf numFmtId="180" fontId="2" fillId="34" borderId="0" xfId="0" applyNumberFormat="1" applyFont="1" applyFill="1" applyBorder="1" applyAlignment="1">
      <alignment horizontal="right" vertical="top" wrapText="1"/>
    </xf>
    <xf numFmtId="180" fontId="0" fillId="33" borderId="41" xfId="0" applyNumberFormat="1" applyFill="1" applyBorder="1" applyAlignment="1">
      <alignment horizontal="right" vertical="top" wrapText="1"/>
    </xf>
    <xf numFmtId="180" fontId="0" fillId="34" borderId="0" xfId="0" applyNumberFormat="1" applyFill="1" applyBorder="1" applyAlignment="1">
      <alignment horizontal="right" vertical="top" wrapText="1"/>
    </xf>
    <xf numFmtId="0" fontId="0" fillId="33" borderId="29" xfId="0" applyFont="1" applyFill="1" applyBorder="1" applyAlignment="1">
      <alignment horizontal="right" vertical="top" wrapText="1"/>
    </xf>
    <xf numFmtId="0" fontId="0" fillId="33" borderId="12" xfId="0" applyFill="1" applyBorder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left" vertical="top" wrapText="1"/>
    </xf>
    <xf numFmtId="0" fontId="0" fillId="33" borderId="43" xfId="0" applyFill="1" applyBorder="1" applyAlignment="1">
      <alignment horizontal="left" vertical="top" wrapText="1"/>
    </xf>
    <xf numFmtId="0" fontId="0" fillId="33" borderId="44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top" wrapText="1"/>
    </xf>
    <xf numFmtId="0" fontId="4" fillId="33" borderId="32" xfId="0" applyFont="1" applyFill="1" applyBorder="1" applyAlignment="1">
      <alignment horizontal="left" vertical="top" wrapText="1"/>
    </xf>
    <xf numFmtId="0" fontId="6" fillId="33" borderId="29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180" fontId="0" fillId="33" borderId="11" xfId="0" applyNumberFormat="1" applyFill="1" applyBorder="1" applyAlignment="1">
      <alignment vertical="top" wrapText="1"/>
    </xf>
    <xf numFmtId="180" fontId="5" fillId="33" borderId="11" xfId="0" applyNumberFormat="1" applyFont="1" applyFill="1" applyBorder="1" applyAlignment="1">
      <alignment vertical="top" wrapText="1"/>
    </xf>
    <xf numFmtId="180" fontId="5" fillId="33" borderId="18" xfId="0" applyNumberFormat="1" applyFont="1" applyFill="1" applyBorder="1" applyAlignment="1">
      <alignment vertical="top" wrapText="1"/>
    </xf>
    <xf numFmtId="180" fontId="2" fillId="35" borderId="47" xfId="0" applyNumberFormat="1" applyFont="1" applyFill="1" applyBorder="1" applyAlignment="1">
      <alignment horizontal="right" vertical="center" wrapText="1"/>
    </xf>
    <xf numFmtId="0" fontId="0" fillId="33" borderId="37" xfId="0" applyFill="1" applyBorder="1" applyAlignment="1">
      <alignment horizontal="left" vertical="top" wrapText="1"/>
    </xf>
    <xf numFmtId="180" fontId="0" fillId="33" borderId="15" xfId="0" applyNumberFormat="1" applyFont="1" applyFill="1" applyBorder="1" applyAlignment="1">
      <alignment horizontal="right" vertical="top" wrapText="1"/>
    </xf>
    <xf numFmtId="180" fontId="2" fillId="34" borderId="15" xfId="0" applyNumberFormat="1" applyFont="1" applyFill="1" applyBorder="1" applyAlignment="1">
      <alignment horizontal="right" vertical="top" wrapText="1"/>
    </xf>
    <xf numFmtId="0" fontId="4" fillId="33" borderId="29" xfId="0" applyFont="1" applyFill="1" applyBorder="1" applyAlignment="1">
      <alignment horizontal="left" vertical="top" wrapText="1"/>
    </xf>
    <xf numFmtId="0" fontId="0" fillId="33" borderId="37" xfId="0" applyFont="1" applyFill="1" applyBorder="1" applyAlignment="1">
      <alignment horizontal="left" vertical="top" wrapText="1"/>
    </xf>
    <xf numFmtId="0" fontId="0" fillId="33" borderId="29" xfId="0" applyFont="1" applyFill="1" applyBorder="1" applyAlignment="1">
      <alignment horizontal="left" vertical="top" wrapText="1"/>
    </xf>
    <xf numFmtId="180" fontId="0" fillId="36" borderId="47" xfId="0" applyNumberFormat="1" applyFont="1" applyFill="1" applyBorder="1" applyAlignment="1">
      <alignment horizontal="right" vertical="center" wrapText="1"/>
    </xf>
    <xf numFmtId="195" fontId="0" fillId="36" borderId="47" xfId="0" applyNumberFormat="1" applyFont="1" applyFill="1" applyBorder="1" applyAlignment="1">
      <alignment horizontal="right" vertical="center" wrapText="1"/>
    </xf>
    <xf numFmtId="180" fontId="0" fillId="36" borderId="44" xfId="0" applyNumberFormat="1" applyFont="1" applyFill="1" applyBorder="1" applyAlignment="1">
      <alignment horizontal="right" vertical="top" wrapText="1"/>
    </xf>
    <xf numFmtId="195" fontId="0" fillId="36" borderId="44" xfId="0" applyNumberFormat="1" applyFont="1" applyFill="1" applyBorder="1" applyAlignment="1">
      <alignment horizontal="right" vertical="center" wrapText="1"/>
    </xf>
    <xf numFmtId="180" fontId="0" fillId="36" borderId="0" xfId="0" applyNumberFormat="1" applyFont="1" applyFill="1" applyBorder="1" applyAlignment="1">
      <alignment horizontal="right" vertical="top" wrapText="1"/>
    </xf>
    <xf numFmtId="195" fontId="0" fillId="36" borderId="0" xfId="0" applyNumberFormat="1" applyFont="1" applyFill="1" applyBorder="1" applyAlignment="1">
      <alignment horizontal="right" vertical="center" wrapText="1"/>
    </xf>
    <xf numFmtId="180" fontId="0" fillId="36" borderId="14" xfId="0" applyNumberFormat="1" applyFont="1" applyFill="1" applyBorder="1" applyAlignment="1">
      <alignment horizontal="right" vertical="top" wrapText="1"/>
    </xf>
    <xf numFmtId="195" fontId="0" fillId="36" borderId="14" xfId="0" applyNumberFormat="1" applyFont="1" applyFill="1" applyBorder="1" applyAlignment="1">
      <alignment horizontal="right" vertical="center" wrapText="1"/>
    </xf>
    <xf numFmtId="180" fontId="0" fillId="36" borderId="15" xfId="0" applyNumberFormat="1" applyFont="1" applyFill="1" applyBorder="1" applyAlignment="1">
      <alignment horizontal="right" vertical="top" wrapText="1"/>
    </xf>
    <xf numFmtId="180" fontId="0" fillId="36" borderId="19" xfId="0" applyNumberFormat="1" applyFont="1" applyFill="1" applyBorder="1" applyAlignment="1">
      <alignment horizontal="right" vertical="top" wrapText="1"/>
    </xf>
    <xf numFmtId="195" fontId="0" fillId="36" borderId="48" xfId="0" applyNumberFormat="1" applyFont="1" applyFill="1" applyBorder="1" applyAlignment="1">
      <alignment horizontal="right" vertical="center" wrapText="1"/>
    </xf>
    <xf numFmtId="180" fontId="0" fillId="36" borderId="12" xfId="0" applyNumberFormat="1" applyFont="1" applyFill="1" applyBorder="1" applyAlignment="1">
      <alignment horizontal="right" vertical="top" wrapText="1"/>
    </xf>
    <xf numFmtId="195" fontId="0" fillId="36" borderId="13" xfId="0" applyNumberFormat="1" applyFont="1" applyFill="1" applyBorder="1" applyAlignment="1">
      <alignment horizontal="right" vertical="center" wrapText="1"/>
    </xf>
    <xf numFmtId="180" fontId="0" fillId="36" borderId="10" xfId="0" applyNumberFormat="1" applyFont="1" applyFill="1" applyBorder="1" applyAlignment="1">
      <alignment horizontal="right" vertical="top" wrapText="1"/>
    </xf>
    <xf numFmtId="195" fontId="0" fillId="36" borderId="11" xfId="0" applyNumberFormat="1" applyFont="1" applyFill="1" applyBorder="1" applyAlignment="1">
      <alignment horizontal="right" vertical="center" wrapText="1"/>
    </xf>
    <xf numFmtId="180" fontId="0" fillId="36" borderId="16" xfId="0" applyNumberFormat="1" applyFont="1" applyFill="1" applyBorder="1" applyAlignment="1">
      <alignment horizontal="right" vertical="top" wrapText="1"/>
    </xf>
    <xf numFmtId="195" fontId="0" fillId="36" borderId="15" xfId="0" applyNumberFormat="1" applyFont="1" applyFill="1" applyBorder="1" applyAlignment="1">
      <alignment horizontal="right" vertical="center" wrapText="1"/>
    </xf>
    <xf numFmtId="180" fontId="0" fillId="36" borderId="18" xfId="0" applyNumberFormat="1" applyFont="1" applyFill="1" applyBorder="1" applyAlignment="1">
      <alignment horizontal="right" vertical="top" wrapText="1"/>
    </xf>
    <xf numFmtId="180" fontId="0" fillId="36" borderId="20" xfId="0" applyNumberFormat="1" applyFont="1" applyFill="1" applyBorder="1" applyAlignment="1">
      <alignment horizontal="right" vertical="top" wrapText="1"/>
    </xf>
    <xf numFmtId="0" fontId="9" fillId="33" borderId="19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right" vertical="top" wrapText="1"/>
    </xf>
    <xf numFmtId="180" fontId="2" fillId="34" borderId="17" xfId="0" applyNumberFormat="1" applyFont="1" applyFill="1" applyBorder="1" applyAlignment="1">
      <alignment horizontal="right" vertical="center" wrapText="1"/>
    </xf>
    <xf numFmtId="180" fontId="2" fillId="0" borderId="17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vertical="top" wrapText="1"/>
    </xf>
    <xf numFmtId="180" fontId="7" fillId="36" borderId="44" xfId="0" applyNumberFormat="1" applyFont="1" applyFill="1" applyBorder="1" applyAlignment="1">
      <alignment horizontal="center" wrapText="1"/>
    </xf>
    <xf numFmtId="180" fontId="0" fillId="33" borderId="49" xfId="0" applyNumberFormat="1" applyFill="1" applyBorder="1" applyAlignment="1">
      <alignment horizontal="right" vertical="top" wrapText="1"/>
    </xf>
    <xf numFmtId="180" fontId="2" fillId="0" borderId="17" xfId="0" applyNumberFormat="1" applyFont="1" applyFill="1" applyBorder="1" applyAlignment="1">
      <alignment horizontal="right" vertical="top" wrapText="1"/>
    </xf>
    <xf numFmtId="180" fontId="2" fillId="0" borderId="13" xfId="0" applyNumberFormat="1" applyFont="1" applyFill="1" applyBorder="1" applyAlignment="1">
      <alignment horizontal="right" vertical="top" wrapText="1"/>
    </xf>
    <xf numFmtId="195" fontId="0" fillId="36" borderId="5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180" fontId="3" fillId="36" borderId="21" xfId="0" applyNumberFormat="1" applyFont="1" applyFill="1" applyBorder="1" applyAlignment="1">
      <alignment horizontal="center" vertical="center" wrapText="1"/>
    </xf>
    <xf numFmtId="180" fontId="3" fillId="36" borderId="47" xfId="0" applyNumberFormat="1" applyFont="1" applyFill="1" applyBorder="1" applyAlignment="1">
      <alignment horizontal="center" vertical="center" wrapText="1"/>
    </xf>
    <xf numFmtId="180" fontId="2" fillId="36" borderId="21" xfId="0" applyNumberFormat="1" applyFont="1" applyFill="1" applyBorder="1" applyAlignment="1">
      <alignment horizontal="right" vertical="center" wrapText="1"/>
    </xf>
    <xf numFmtId="195" fontId="2" fillId="36" borderId="48" xfId="0" applyNumberFormat="1" applyFont="1" applyFill="1" applyBorder="1" applyAlignment="1">
      <alignment horizontal="right" vertical="center" wrapText="1"/>
    </xf>
    <xf numFmtId="180" fontId="0" fillId="36" borderId="22" xfId="0" applyNumberFormat="1" applyFill="1" applyBorder="1" applyAlignment="1">
      <alignment horizontal="right" vertical="top" wrapText="1"/>
    </xf>
    <xf numFmtId="180" fontId="0" fillId="36" borderId="51" xfId="0" applyNumberFormat="1" applyFill="1" applyBorder="1" applyAlignment="1">
      <alignment horizontal="right" vertical="top" wrapText="1"/>
    </xf>
    <xf numFmtId="180" fontId="0" fillId="36" borderId="52" xfId="0" applyNumberFormat="1" applyFill="1" applyBorder="1" applyAlignment="1">
      <alignment horizontal="right" vertical="top" wrapText="1"/>
    </xf>
    <xf numFmtId="180" fontId="0" fillId="36" borderId="53" xfId="0" applyNumberFormat="1" applyFill="1" applyBorder="1" applyAlignment="1">
      <alignment horizontal="right" vertical="top" wrapText="1"/>
    </xf>
    <xf numFmtId="180" fontId="0" fillId="36" borderId="45" xfId="0" applyNumberFormat="1" applyFill="1" applyBorder="1" applyAlignment="1">
      <alignment horizontal="right" vertical="top" wrapText="1"/>
    </xf>
    <xf numFmtId="180" fontId="0" fillId="36" borderId="54" xfId="0" applyNumberFormat="1" applyFill="1" applyBorder="1" applyAlignment="1">
      <alignment horizontal="right" vertical="top" wrapText="1"/>
    </xf>
    <xf numFmtId="180" fontId="2" fillId="36" borderId="10" xfId="0" applyNumberFormat="1" applyFont="1" applyFill="1" applyBorder="1" applyAlignment="1">
      <alignment horizontal="right" vertical="top" wrapText="1"/>
    </xf>
    <xf numFmtId="180" fontId="0" fillId="36" borderId="55" xfId="0" applyNumberFormat="1" applyFill="1" applyBorder="1" applyAlignment="1">
      <alignment horizontal="right" vertical="top" wrapText="1"/>
    </xf>
    <xf numFmtId="180" fontId="0" fillId="36" borderId="42" xfId="0" applyNumberFormat="1" applyFill="1" applyBorder="1" applyAlignment="1">
      <alignment horizontal="right" vertical="top" wrapText="1"/>
    </xf>
    <xf numFmtId="180" fontId="0" fillId="36" borderId="56" xfId="0" applyNumberFormat="1" applyFill="1" applyBorder="1" applyAlignment="1">
      <alignment horizontal="right" vertical="top" wrapText="1"/>
    </xf>
    <xf numFmtId="180" fontId="2" fillId="36" borderId="18" xfId="0" applyNumberFormat="1" applyFont="1" applyFill="1" applyBorder="1" applyAlignment="1">
      <alignment horizontal="right" vertical="top" wrapText="1"/>
    </xf>
    <xf numFmtId="180" fontId="0" fillId="36" borderId="40" xfId="0" applyNumberFormat="1" applyFill="1" applyBorder="1" applyAlignment="1">
      <alignment horizontal="right" vertical="top" wrapText="1"/>
    </xf>
    <xf numFmtId="180" fontId="0" fillId="36" borderId="57" xfId="0" applyNumberFormat="1" applyFill="1" applyBorder="1" applyAlignment="1">
      <alignment horizontal="right" vertical="top" wrapText="1"/>
    </xf>
    <xf numFmtId="180" fontId="0" fillId="36" borderId="58" xfId="0" applyNumberFormat="1" applyFill="1" applyBorder="1" applyAlignment="1">
      <alignment horizontal="right" vertical="top" wrapText="1"/>
    </xf>
    <xf numFmtId="180" fontId="0" fillId="36" borderId="10" xfId="0" applyNumberFormat="1" applyFill="1" applyBorder="1" applyAlignment="1">
      <alignment horizontal="right" vertical="top" wrapText="1"/>
    </xf>
    <xf numFmtId="180" fontId="2" fillId="36" borderId="20" xfId="0" applyNumberFormat="1" applyFont="1" applyFill="1" applyBorder="1" applyAlignment="1">
      <alignment horizontal="right" vertical="top" wrapText="1"/>
    </xf>
    <xf numFmtId="0" fontId="0" fillId="0" borderId="13" xfId="0" applyFill="1" applyBorder="1" applyAlignment="1">
      <alignment horizontal="right" vertical="top" wrapText="1"/>
    </xf>
    <xf numFmtId="0" fontId="0" fillId="0" borderId="11" xfId="0" applyFill="1" applyBorder="1" applyAlignment="1">
      <alignment horizontal="right" vertical="top" wrapText="1"/>
    </xf>
    <xf numFmtId="180" fontId="0" fillId="36" borderId="12" xfId="0" applyNumberFormat="1" applyFont="1" applyFill="1" applyBorder="1" applyAlignment="1">
      <alignment horizontal="right" vertical="center" wrapText="1"/>
    </xf>
    <xf numFmtId="180" fontId="0" fillId="36" borderId="44" xfId="0" applyNumberFormat="1" applyFont="1" applyFill="1" applyBorder="1" applyAlignment="1">
      <alignment horizontal="right" vertical="center" wrapText="1"/>
    </xf>
    <xf numFmtId="180" fontId="0" fillId="36" borderId="10" xfId="0" applyNumberFormat="1" applyFont="1" applyFill="1" applyBorder="1" applyAlignment="1">
      <alignment horizontal="right" vertical="center" wrapText="1"/>
    </xf>
    <xf numFmtId="180" fontId="0" fillId="36" borderId="0" xfId="0" applyNumberFormat="1" applyFont="1" applyFill="1" applyBorder="1" applyAlignment="1">
      <alignment horizontal="right" vertical="center" wrapText="1"/>
    </xf>
    <xf numFmtId="180" fontId="0" fillId="36" borderId="16" xfId="0" applyNumberFormat="1" applyFont="1" applyFill="1" applyBorder="1" applyAlignment="1">
      <alignment horizontal="right" vertical="center" wrapText="1"/>
    </xf>
    <xf numFmtId="180" fontId="0" fillId="36" borderId="14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top" wrapText="1"/>
    </xf>
    <xf numFmtId="0" fontId="0" fillId="33" borderId="59" xfId="0" applyFill="1" applyBorder="1" applyAlignment="1">
      <alignment horizontal="center" vertical="top" wrapText="1"/>
    </xf>
    <xf numFmtId="180" fontId="2" fillId="36" borderId="47" xfId="0" applyNumberFormat="1" applyFont="1" applyFill="1" applyBorder="1" applyAlignment="1">
      <alignment horizontal="center" wrapText="1"/>
    </xf>
    <xf numFmtId="182" fontId="7" fillId="36" borderId="24" xfId="0" applyNumberFormat="1" applyFont="1" applyFill="1" applyBorder="1" applyAlignment="1">
      <alignment wrapText="1"/>
    </xf>
    <xf numFmtId="195" fontId="2" fillId="36" borderId="20" xfId="0" applyNumberFormat="1" applyFont="1" applyFill="1" applyBorder="1" applyAlignment="1">
      <alignment horizontal="right" vertical="center" wrapText="1"/>
    </xf>
    <xf numFmtId="195" fontId="0" fillId="36" borderId="2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top"/>
    </xf>
    <xf numFmtId="0" fontId="2" fillId="33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wrapText="1"/>
    </xf>
    <xf numFmtId="0" fontId="8" fillId="33" borderId="17" xfId="0" applyFont="1" applyFill="1" applyBorder="1" applyAlignment="1">
      <alignment horizontal="center" wrapText="1"/>
    </xf>
    <xf numFmtId="180" fontId="3" fillId="0" borderId="17" xfId="0" applyNumberFormat="1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0" fillId="33" borderId="19" xfId="0" applyFill="1" applyBorder="1" applyAlignment="1">
      <alignment vertical="top"/>
    </xf>
    <xf numFmtId="0" fontId="8" fillId="36" borderId="20" xfId="0" applyFont="1" applyFill="1" applyBorder="1" applyAlignment="1">
      <alignment horizontal="center" vertical="top" wrapText="1"/>
    </xf>
    <xf numFmtId="180" fontId="7" fillId="36" borderId="20" xfId="0" applyNumberFormat="1" applyFont="1" applyFill="1" applyBorder="1" applyAlignment="1">
      <alignment horizontal="center" wrapText="1"/>
    </xf>
    <xf numFmtId="195" fontId="7" fillId="36" borderId="24" xfId="0" applyNumberFormat="1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top" wrapText="1"/>
    </xf>
    <xf numFmtId="195" fontId="0" fillId="36" borderId="20" xfId="0" applyNumberFormat="1" applyFill="1" applyBorder="1" applyAlignment="1">
      <alignment vertical="top"/>
    </xf>
    <xf numFmtId="0" fontId="11" fillId="33" borderId="49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0" xfId="0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3" xfId="0" applyFont="1" applyFill="1" applyBorder="1" applyAlignment="1">
      <alignment horizontal="left" vertical="top" wrapText="1"/>
    </xf>
    <xf numFmtId="180" fontId="0" fillId="0" borderId="17" xfId="0" applyNumberFormat="1" applyFont="1" applyFill="1" applyBorder="1" applyAlignment="1">
      <alignment horizontal="right" vertical="top" wrapText="1"/>
    </xf>
    <xf numFmtId="180" fontId="0" fillId="0" borderId="44" xfId="0" applyNumberFormat="1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180" fontId="0" fillId="0" borderId="18" xfId="0" applyNumberFormat="1" applyFont="1" applyFill="1" applyBorder="1" applyAlignment="1">
      <alignment horizontal="right" vertical="top" wrapText="1"/>
    </xf>
    <xf numFmtId="180" fontId="0" fillId="0" borderId="0" xfId="0" applyNumberFormat="1" applyFont="1" applyFill="1" applyBorder="1" applyAlignment="1">
      <alignment horizontal="right" vertical="top" wrapText="1"/>
    </xf>
    <xf numFmtId="180" fontId="0" fillId="0" borderId="11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180" fontId="0" fillId="0" borderId="13" xfId="0" applyNumberFormat="1" applyFont="1" applyFill="1" applyBorder="1" applyAlignment="1">
      <alignment horizontal="right" vertical="top" wrapText="1"/>
    </xf>
    <xf numFmtId="0" fontId="0" fillId="33" borderId="13" xfId="0" applyFont="1" applyFill="1" applyBorder="1" applyAlignment="1">
      <alignment vertical="top" wrapText="1"/>
    </xf>
    <xf numFmtId="180" fontId="0" fillId="37" borderId="47" xfId="0" applyNumberFormat="1" applyFont="1" applyFill="1" applyBorder="1" applyAlignment="1">
      <alignment horizontal="right" vertical="center" wrapText="1"/>
    </xf>
    <xf numFmtId="180" fontId="0" fillId="37" borderId="44" xfId="0" applyNumberFormat="1" applyFont="1" applyFill="1" applyBorder="1" applyAlignment="1">
      <alignment horizontal="right" vertical="top" wrapText="1"/>
    </xf>
    <xf numFmtId="195" fontId="0" fillId="37" borderId="44" xfId="0" applyNumberFormat="1" applyFont="1" applyFill="1" applyBorder="1" applyAlignment="1">
      <alignment horizontal="right" vertical="center" wrapText="1"/>
    </xf>
    <xf numFmtId="180" fontId="0" fillId="37" borderId="0" xfId="0" applyNumberFormat="1" applyFont="1" applyFill="1" applyBorder="1" applyAlignment="1">
      <alignment horizontal="right" vertical="top" wrapText="1"/>
    </xf>
    <xf numFmtId="195" fontId="0" fillId="37" borderId="0" xfId="0" applyNumberFormat="1" applyFont="1" applyFill="1" applyBorder="1" applyAlignment="1">
      <alignment horizontal="right" vertical="center" wrapText="1"/>
    </xf>
    <xf numFmtId="180" fontId="0" fillId="37" borderId="14" xfId="0" applyNumberFormat="1" applyFont="1" applyFill="1" applyBorder="1" applyAlignment="1">
      <alignment horizontal="right" vertical="top" wrapText="1"/>
    </xf>
    <xf numFmtId="195" fontId="0" fillId="37" borderId="14" xfId="0" applyNumberFormat="1" applyFont="1" applyFill="1" applyBorder="1" applyAlignment="1">
      <alignment horizontal="right" vertical="center" wrapText="1"/>
    </xf>
    <xf numFmtId="180" fontId="0" fillId="37" borderId="15" xfId="0" applyNumberFormat="1" applyFont="1" applyFill="1" applyBorder="1" applyAlignment="1">
      <alignment horizontal="right" vertical="top" wrapText="1"/>
    </xf>
    <xf numFmtId="180" fontId="0" fillId="37" borderId="19" xfId="0" applyNumberFormat="1" applyFont="1" applyFill="1" applyBorder="1" applyAlignment="1">
      <alignment horizontal="right" vertical="top" wrapText="1"/>
    </xf>
    <xf numFmtId="195" fontId="0" fillId="37" borderId="48" xfId="0" applyNumberFormat="1" applyFont="1" applyFill="1" applyBorder="1" applyAlignment="1">
      <alignment horizontal="right" vertical="center" wrapText="1"/>
    </xf>
    <xf numFmtId="180" fontId="0" fillId="37" borderId="12" xfId="0" applyNumberFormat="1" applyFont="1" applyFill="1" applyBorder="1" applyAlignment="1">
      <alignment horizontal="right" vertical="top" wrapText="1"/>
    </xf>
    <xf numFmtId="195" fontId="0" fillId="37" borderId="13" xfId="0" applyNumberFormat="1" applyFont="1" applyFill="1" applyBorder="1" applyAlignment="1">
      <alignment horizontal="right" vertical="center" wrapText="1"/>
    </xf>
    <xf numFmtId="180" fontId="0" fillId="37" borderId="10" xfId="0" applyNumberFormat="1" applyFont="1" applyFill="1" applyBorder="1" applyAlignment="1">
      <alignment horizontal="right" vertical="top" wrapText="1"/>
    </xf>
    <xf numFmtId="195" fontId="0" fillId="37" borderId="11" xfId="0" applyNumberFormat="1" applyFont="1" applyFill="1" applyBorder="1" applyAlignment="1">
      <alignment horizontal="right" vertical="center" wrapText="1"/>
    </xf>
    <xf numFmtId="180" fontId="0" fillId="37" borderId="20" xfId="0" applyNumberFormat="1" applyFont="1" applyFill="1" applyBorder="1" applyAlignment="1">
      <alignment horizontal="right" vertical="top" wrapText="1"/>
    </xf>
    <xf numFmtId="180" fontId="0" fillId="37" borderId="16" xfId="0" applyNumberFormat="1" applyFont="1" applyFill="1" applyBorder="1" applyAlignment="1">
      <alignment horizontal="right" vertical="top" wrapText="1"/>
    </xf>
    <xf numFmtId="195" fontId="0" fillId="37" borderId="15" xfId="0" applyNumberFormat="1" applyFont="1" applyFill="1" applyBorder="1" applyAlignment="1">
      <alignment horizontal="right" vertical="center" wrapText="1"/>
    </xf>
    <xf numFmtId="180" fontId="0" fillId="37" borderId="18" xfId="0" applyNumberFormat="1" applyFont="1" applyFill="1" applyBorder="1" applyAlignment="1">
      <alignment horizontal="right" vertical="top" wrapText="1"/>
    </xf>
    <xf numFmtId="180" fontId="2" fillId="37" borderId="47" xfId="0" applyNumberFormat="1" applyFont="1" applyFill="1" applyBorder="1" applyAlignment="1">
      <alignment horizontal="center" wrapText="1"/>
    </xf>
    <xf numFmtId="182" fontId="7" fillId="37" borderId="24" xfId="0" applyNumberFormat="1" applyFont="1" applyFill="1" applyBorder="1" applyAlignment="1">
      <alignment wrapText="1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/>
    </xf>
    <xf numFmtId="180" fontId="0" fillId="33" borderId="36" xfId="0" applyNumberFormat="1" applyFill="1" applyBorder="1" applyAlignment="1">
      <alignment horizontal="right" vertical="top" wrapText="1"/>
    </xf>
    <xf numFmtId="180" fontId="0" fillId="33" borderId="60" xfId="0" applyNumberFormat="1" applyFill="1" applyBorder="1" applyAlignment="1">
      <alignment horizontal="right" vertical="top" wrapText="1"/>
    </xf>
    <xf numFmtId="180" fontId="0" fillId="33" borderId="61" xfId="0" applyNumberFormat="1" applyFill="1" applyBorder="1" applyAlignment="1">
      <alignment horizontal="right" vertical="top" wrapText="1"/>
    </xf>
    <xf numFmtId="180" fontId="0" fillId="33" borderId="10" xfId="0" applyNumberFormat="1" applyFill="1" applyBorder="1" applyAlignment="1">
      <alignment horizontal="right" vertical="top" wrapText="1"/>
    </xf>
    <xf numFmtId="180" fontId="0" fillId="33" borderId="16" xfId="0" applyNumberFormat="1" applyFill="1" applyBorder="1" applyAlignment="1">
      <alignment horizontal="right" vertical="top" wrapText="1"/>
    </xf>
    <xf numFmtId="180" fontId="0" fillId="33" borderId="12" xfId="0" applyNumberFormat="1" applyFill="1" applyBorder="1" applyAlignment="1">
      <alignment horizontal="right" vertical="top" wrapText="1"/>
    </xf>
    <xf numFmtId="0" fontId="0" fillId="33" borderId="20" xfId="0" applyFill="1" applyBorder="1" applyAlignment="1">
      <alignment vertical="center"/>
    </xf>
    <xf numFmtId="195" fontId="0" fillId="37" borderId="50" xfId="0" applyNumberFormat="1" applyFont="1" applyFill="1" applyBorder="1" applyAlignment="1">
      <alignment horizontal="right" vertical="center" wrapText="1"/>
    </xf>
    <xf numFmtId="195" fontId="0" fillId="37" borderId="62" xfId="0" applyNumberFormat="1" applyFont="1" applyFill="1" applyBorder="1" applyAlignment="1">
      <alignment horizontal="right" vertical="center" wrapText="1"/>
    </xf>
    <xf numFmtId="180" fontId="0" fillId="33" borderId="17" xfId="0" applyNumberFormat="1" applyFill="1" applyBorder="1" applyAlignment="1">
      <alignment vertical="top"/>
    </xf>
    <xf numFmtId="180" fontId="0" fillId="33" borderId="18" xfId="0" applyNumberFormat="1" applyFill="1" applyBorder="1" applyAlignment="1">
      <alignment vertical="top"/>
    </xf>
    <xf numFmtId="180" fontId="2" fillId="34" borderId="13" xfId="0" applyNumberFormat="1" applyFont="1" applyFill="1" applyBorder="1" applyAlignment="1">
      <alignment horizontal="right" vertical="top" wrapText="1"/>
    </xf>
    <xf numFmtId="180" fontId="0" fillId="33" borderId="13" xfId="0" applyNumberFormat="1" applyFill="1" applyBorder="1" applyAlignment="1">
      <alignment vertical="top"/>
    </xf>
    <xf numFmtId="180" fontId="0" fillId="33" borderId="11" xfId="0" applyNumberFormat="1" applyFill="1" applyBorder="1" applyAlignment="1">
      <alignment vertical="top"/>
    </xf>
    <xf numFmtId="0" fontId="0" fillId="33" borderId="15" xfId="0" applyFill="1" applyBorder="1" applyAlignment="1">
      <alignment vertical="center"/>
    </xf>
    <xf numFmtId="180" fontId="2" fillId="34" borderId="13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right" vertical="top" wrapText="1"/>
    </xf>
    <xf numFmtId="180" fontId="0" fillId="33" borderId="19" xfId="0" applyNumberFormat="1" applyFill="1" applyBorder="1" applyAlignment="1">
      <alignment vertical="top"/>
    </xf>
    <xf numFmtId="0" fontId="0" fillId="33" borderId="1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center"/>
    </xf>
    <xf numFmtId="180" fontId="0" fillId="33" borderId="38" xfId="0" applyNumberFormat="1" applyFill="1" applyBorder="1" applyAlignment="1">
      <alignment horizontal="right" vertical="top" wrapText="1"/>
    </xf>
    <xf numFmtId="180" fontId="0" fillId="33" borderId="18" xfId="0" applyNumberFormat="1" applyFont="1" applyFill="1" applyBorder="1" applyAlignment="1">
      <alignment horizontal="right" vertical="top" wrapText="1"/>
    </xf>
    <xf numFmtId="195" fontId="0" fillId="37" borderId="24" xfId="0" applyNumberFormat="1" applyFont="1" applyFill="1" applyBorder="1" applyAlignment="1">
      <alignment horizontal="right" vertical="center" wrapText="1"/>
    </xf>
    <xf numFmtId="176" fontId="10" fillId="33" borderId="20" xfId="0" applyNumberFormat="1" applyFont="1" applyFill="1" applyBorder="1" applyAlignment="1">
      <alignment horizontal="center" vertical="top" wrapText="1"/>
    </xf>
    <xf numFmtId="0" fontId="49" fillId="38" borderId="19" xfId="0" applyFont="1" applyFill="1" applyBorder="1" applyAlignment="1">
      <alignment horizontal="center" vertical="top" wrapText="1"/>
    </xf>
    <xf numFmtId="0" fontId="50" fillId="38" borderId="20" xfId="0" applyFont="1" applyFill="1" applyBorder="1" applyAlignment="1">
      <alignment horizontal="center" vertical="top" wrapText="1"/>
    </xf>
    <xf numFmtId="195" fontId="51" fillId="38" borderId="20" xfId="0" applyNumberFormat="1" applyFont="1" applyFill="1" applyBorder="1" applyAlignment="1">
      <alignment vertical="top"/>
    </xf>
    <xf numFmtId="176" fontId="50" fillId="38" borderId="20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180" fontId="2" fillId="33" borderId="17" xfId="0" applyNumberFormat="1" applyFont="1" applyFill="1" applyBorder="1" applyAlignment="1">
      <alignment horizontal="center" vertical="center" wrapText="1"/>
    </xf>
    <xf numFmtId="180" fontId="2" fillId="33" borderId="1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9" fillId="36" borderId="12" xfId="0" applyFont="1" applyFill="1" applyBorder="1" applyAlignment="1">
      <alignment horizontal="center" vertical="top" wrapText="1"/>
    </xf>
    <xf numFmtId="0" fontId="8" fillId="36" borderId="44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64"/>
  <sheetViews>
    <sheetView zoomScale="92" zoomScaleNormal="92" zoomScalePageLayoutView="0" workbookViewId="0" topLeftCell="A36">
      <selection activeCell="G65" sqref="G65"/>
    </sheetView>
  </sheetViews>
  <sheetFormatPr defaultColWidth="9.00390625" defaultRowHeight="16.5"/>
  <cols>
    <col min="1" max="1" width="10.125" style="2" customWidth="1"/>
    <col min="2" max="2" width="20.25390625" style="2" customWidth="1"/>
    <col min="3" max="3" width="9.125" style="35" customWidth="1"/>
    <col min="4" max="4" width="8.00390625" style="29" bestFit="1" customWidth="1"/>
    <col min="5" max="5" width="7.00390625" style="29" bestFit="1" customWidth="1"/>
    <col min="6" max="6" width="8.00390625" style="29" bestFit="1" customWidth="1"/>
    <col min="7" max="7" width="7.50390625" style="29" bestFit="1" customWidth="1"/>
    <col min="8" max="8" width="8.625" style="37" customWidth="1"/>
    <col min="9" max="9" width="10.50390625" style="29" customWidth="1"/>
    <col min="10" max="10" width="8.125" style="29" customWidth="1"/>
    <col min="11" max="11" width="14.875" style="2" customWidth="1"/>
    <col min="12" max="12" width="6.125" style="2" customWidth="1"/>
    <col min="13" max="16384" width="9.00390625" style="2" customWidth="1"/>
  </cols>
  <sheetData>
    <row r="1" spans="1:12" s="4" customFormat="1" ht="17.25" customHeight="1">
      <c r="A1" s="18" t="s">
        <v>16</v>
      </c>
      <c r="B1" s="12"/>
      <c r="C1" s="80"/>
      <c r="D1" s="80"/>
      <c r="E1" s="296"/>
      <c r="F1" s="296"/>
      <c r="G1" s="296"/>
      <c r="H1" s="296"/>
      <c r="I1" s="81"/>
      <c r="J1" s="81"/>
      <c r="K1" s="10"/>
      <c r="L1" s="3"/>
    </row>
    <row r="2" spans="1:12" s="4" customFormat="1" ht="18.75" customHeight="1">
      <c r="A2" s="8"/>
      <c r="B2" s="7"/>
      <c r="C2" s="79"/>
      <c r="D2" s="300" t="s">
        <v>247</v>
      </c>
      <c r="E2" s="297" t="s">
        <v>34</v>
      </c>
      <c r="F2" s="298"/>
      <c r="G2" s="298"/>
      <c r="H2" s="299"/>
      <c r="I2" s="302" t="s">
        <v>248</v>
      </c>
      <c r="J2" s="86"/>
      <c r="K2" s="9"/>
      <c r="L2" s="3"/>
    </row>
    <row r="3" spans="1:12" s="4" customFormat="1" ht="75.75" customHeight="1">
      <c r="A3" s="13" t="s">
        <v>0</v>
      </c>
      <c r="B3" s="23" t="s">
        <v>1</v>
      </c>
      <c r="C3" s="164" t="s">
        <v>184</v>
      </c>
      <c r="D3" s="301"/>
      <c r="E3" s="264" t="s">
        <v>3</v>
      </c>
      <c r="F3" s="264" t="s">
        <v>4</v>
      </c>
      <c r="G3" s="169" t="s">
        <v>190</v>
      </c>
      <c r="H3" s="265" t="s">
        <v>33</v>
      </c>
      <c r="I3" s="303"/>
      <c r="J3" s="87" t="s">
        <v>35</v>
      </c>
      <c r="K3" s="22" t="s">
        <v>2</v>
      </c>
      <c r="L3" s="3"/>
    </row>
    <row r="4" spans="1:12" s="50" customFormat="1" ht="26.25" customHeight="1">
      <c r="A4" s="19"/>
      <c r="B4" s="47" t="s">
        <v>5</v>
      </c>
      <c r="C4" s="45">
        <f>SUM(C10,C17,C33,C39,C48,C51,C54,C57)</f>
        <v>16953</v>
      </c>
      <c r="D4" s="45">
        <f>SUM(D10,D17,D33,D39,D48,D51,D54,D57,D64)</f>
        <v>3200</v>
      </c>
      <c r="E4" s="246">
        <f>SUM(E10,E17,E33,E39,E48,E51,E54,E57,E64)</f>
        <v>1916</v>
      </c>
      <c r="F4" s="246">
        <f>SUM(F10,F17,F33,F39,F48,F51,F54,F57,F64)</f>
        <v>1284</v>
      </c>
      <c r="G4" s="246">
        <f>SUM(G10,G17,G33,G39,G48,G51,G54,G57,G64)</f>
        <v>1</v>
      </c>
      <c r="H4" s="290">
        <f>G4/D4</f>
        <v>0.0003125</v>
      </c>
      <c r="I4" s="66">
        <f>SUM(I10,I17,I33,I39,I48,I51,I54,I57,I64)</f>
        <v>167178</v>
      </c>
      <c r="J4" s="45">
        <f aca="true" t="shared" si="0" ref="J4:J35">I4/D4</f>
        <v>52.243125</v>
      </c>
      <c r="K4" s="57"/>
      <c r="L4" s="49"/>
    </row>
    <row r="5" spans="1:12" s="4" customFormat="1" ht="16.5" customHeight="1">
      <c r="A5" s="20" t="s">
        <v>6</v>
      </c>
      <c r="B5" s="125" t="s">
        <v>81</v>
      </c>
      <c r="C5" s="30">
        <v>0</v>
      </c>
      <c r="D5" s="30">
        <f>E5+F5</f>
        <v>3</v>
      </c>
      <c r="E5" s="247">
        <v>0</v>
      </c>
      <c r="F5" s="247">
        <v>3</v>
      </c>
      <c r="G5" s="247">
        <v>0</v>
      </c>
      <c r="H5" s="248">
        <f aca="true" t="shared" si="1" ref="H5:H56">G5/D5</f>
        <v>0</v>
      </c>
      <c r="I5" s="69">
        <v>57</v>
      </c>
      <c r="J5" s="30">
        <f t="shared" si="0"/>
        <v>19</v>
      </c>
      <c r="K5" s="9"/>
      <c r="L5" s="3"/>
    </row>
    <row r="6" spans="1:12" s="4" customFormat="1" ht="16.5" customHeight="1">
      <c r="A6" s="5" t="s">
        <v>18</v>
      </c>
      <c r="B6" s="126" t="s">
        <v>84</v>
      </c>
      <c r="C6" s="31">
        <v>500</v>
      </c>
      <c r="D6" s="31">
        <f>E6+F6</f>
        <v>101</v>
      </c>
      <c r="E6" s="249">
        <v>32</v>
      </c>
      <c r="F6" s="249">
        <v>69</v>
      </c>
      <c r="G6" s="249">
        <v>0</v>
      </c>
      <c r="H6" s="250">
        <f t="shared" si="1"/>
        <v>0</v>
      </c>
      <c r="I6" s="71">
        <v>4123</v>
      </c>
      <c r="J6" s="31">
        <f t="shared" si="0"/>
        <v>40.82178217821782</v>
      </c>
      <c r="K6" s="7"/>
      <c r="L6" s="3"/>
    </row>
    <row r="7" spans="1:12" s="4" customFormat="1" ht="16.5" customHeight="1">
      <c r="A7" s="5"/>
      <c r="B7" s="126" t="s">
        <v>85</v>
      </c>
      <c r="C7" s="31">
        <v>576</v>
      </c>
      <c r="D7" s="31">
        <f>E7+F7</f>
        <v>179</v>
      </c>
      <c r="E7" s="249">
        <v>76</v>
      </c>
      <c r="F7" s="249">
        <v>103</v>
      </c>
      <c r="G7" s="249">
        <v>0</v>
      </c>
      <c r="H7" s="250">
        <f t="shared" si="1"/>
        <v>0</v>
      </c>
      <c r="I7" s="71">
        <v>5964</v>
      </c>
      <c r="J7" s="31">
        <f t="shared" si="0"/>
        <v>33.31843575418994</v>
      </c>
      <c r="K7" s="7"/>
      <c r="L7" s="3"/>
    </row>
    <row r="8" spans="1:12" s="4" customFormat="1" ht="16.5" customHeight="1">
      <c r="A8" s="5"/>
      <c r="B8" s="126" t="s">
        <v>86</v>
      </c>
      <c r="C8" s="31">
        <v>536</v>
      </c>
      <c r="D8" s="31">
        <f>E8+F8</f>
        <v>49</v>
      </c>
      <c r="E8" s="249">
        <v>7</v>
      </c>
      <c r="F8" s="249">
        <v>42</v>
      </c>
      <c r="G8" s="249">
        <v>0</v>
      </c>
      <c r="H8" s="250">
        <f t="shared" si="1"/>
        <v>0</v>
      </c>
      <c r="I8" s="71">
        <v>2549</v>
      </c>
      <c r="J8" s="31">
        <f t="shared" si="0"/>
        <v>52.02040816326531</v>
      </c>
      <c r="K8" s="7"/>
      <c r="L8" s="3"/>
    </row>
    <row r="9" spans="1:12" s="4" customFormat="1" ht="16.5" customHeight="1">
      <c r="A9" s="5"/>
      <c r="B9" s="126" t="s">
        <v>37</v>
      </c>
      <c r="C9" s="36">
        <v>0</v>
      </c>
      <c r="D9" s="36">
        <f>E9+F9</f>
        <v>60</v>
      </c>
      <c r="E9" s="251">
        <v>2</v>
      </c>
      <c r="F9" s="251">
        <v>58</v>
      </c>
      <c r="G9" s="251">
        <v>1</v>
      </c>
      <c r="H9" s="252">
        <f t="shared" si="1"/>
        <v>0.016666666666666666</v>
      </c>
      <c r="I9" s="73">
        <v>1950</v>
      </c>
      <c r="J9" s="36">
        <f t="shared" si="0"/>
        <v>32.5</v>
      </c>
      <c r="K9" s="11"/>
      <c r="L9" s="3" t="s">
        <v>14</v>
      </c>
    </row>
    <row r="10" spans="1:12" s="44" customFormat="1" ht="16.5" customHeight="1">
      <c r="A10" s="5"/>
      <c r="B10" s="27" t="s">
        <v>17</v>
      </c>
      <c r="C10" s="48">
        <f>SUM(C5:C9)</f>
        <v>1612</v>
      </c>
      <c r="D10" s="48">
        <f>SUM(D5:D9)</f>
        <v>392</v>
      </c>
      <c r="E10" s="253">
        <f>SUM(E5:E9)</f>
        <v>117</v>
      </c>
      <c r="F10" s="254">
        <f>SUM(F5:F9)</f>
        <v>275</v>
      </c>
      <c r="G10" s="254">
        <f>SUM(G5:G9)</f>
        <v>1</v>
      </c>
      <c r="H10" s="255">
        <f t="shared" si="1"/>
        <v>0.002551020408163265</v>
      </c>
      <c r="I10" s="48">
        <f>SUM(I5:I9)</f>
        <v>14643</v>
      </c>
      <c r="J10" s="65">
        <f t="shared" si="0"/>
        <v>37.35459183673469</v>
      </c>
      <c r="K10" s="54"/>
      <c r="L10" s="43"/>
    </row>
    <row r="11" spans="1:12" s="4" customFormat="1" ht="16.5" customHeight="1">
      <c r="A11" s="21" t="s">
        <v>7</v>
      </c>
      <c r="B11" s="125" t="s">
        <v>82</v>
      </c>
      <c r="C11" s="30">
        <v>0</v>
      </c>
      <c r="D11" s="31">
        <f aca="true" t="shared" si="2" ref="D11:D16">E11+F11</f>
        <v>2</v>
      </c>
      <c r="E11" s="256">
        <v>0</v>
      </c>
      <c r="F11" s="247">
        <v>2</v>
      </c>
      <c r="G11" s="247">
        <v>0</v>
      </c>
      <c r="H11" s="257">
        <f t="shared" si="1"/>
        <v>0</v>
      </c>
      <c r="I11" s="69">
        <v>406</v>
      </c>
      <c r="J11" s="30">
        <f t="shared" si="0"/>
        <v>203</v>
      </c>
      <c r="K11" s="9"/>
      <c r="L11" s="3"/>
    </row>
    <row r="12" spans="1:12" s="4" customFormat="1" ht="16.5" customHeight="1">
      <c r="A12" s="5" t="s">
        <v>19</v>
      </c>
      <c r="B12" s="124" t="s">
        <v>87</v>
      </c>
      <c r="C12" s="31">
        <v>519</v>
      </c>
      <c r="D12" s="31">
        <f t="shared" si="2"/>
        <v>37</v>
      </c>
      <c r="E12" s="258">
        <v>18</v>
      </c>
      <c r="F12" s="249">
        <v>19</v>
      </c>
      <c r="G12" s="249">
        <v>0</v>
      </c>
      <c r="H12" s="259">
        <f t="shared" si="1"/>
        <v>0</v>
      </c>
      <c r="I12" s="71">
        <v>2405</v>
      </c>
      <c r="J12" s="31">
        <f t="shared" si="0"/>
        <v>65</v>
      </c>
      <c r="K12" s="7"/>
      <c r="L12" s="3"/>
    </row>
    <row r="13" spans="1:12" s="4" customFormat="1" ht="16.5" customHeight="1">
      <c r="A13" s="5"/>
      <c r="B13" s="123" t="s">
        <v>88</v>
      </c>
      <c r="C13" s="31">
        <v>410</v>
      </c>
      <c r="D13" s="31">
        <f t="shared" si="2"/>
        <v>50</v>
      </c>
      <c r="E13" s="258">
        <v>18</v>
      </c>
      <c r="F13" s="249">
        <v>32</v>
      </c>
      <c r="G13" s="249">
        <v>0</v>
      </c>
      <c r="H13" s="259">
        <f t="shared" si="1"/>
        <v>0</v>
      </c>
      <c r="I13" s="71">
        <v>2610</v>
      </c>
      <c r="J13" s="31">
        <f t="shared" si="0"/>
        <v>52.2</v>
      </c>
      <c r="K13" s="7"/>
      <c r="L13" s="3"/>
    </row>
    <row r="14" spans="1:12" s="4" customFormat="1" ht="16.5" customHeight="1">
      <c r="A14" s="5"/>
      <c r="B14" s="123" t="s">
        <v>89</v>
      </c>
      <c r="C14" s="31">
        <v>163</v>
      </c>
      <c r="D14" s="31">
        <f t="shared" si="2"/>
        <v>20</v>
      </c>
      <c r="E14" s="258">
        <v>12</v>
      </c>
      <c r="F14" s="249">
        <v>8</v>
      </c>
      <c r="G14" s="249">
        <v>0</v>
      </c>
      <c r="H14" s="259">
        <f t="shared" si="1"/>
        <v>0</v>
      </c>
      <c r="I14" s="71">
        <v>796</v>
      </c>
      <c r="J14" s="31">
        <f t="shared" si="0"/>
        <v>39.8</v>
      </c>
      <c r="K14" s="7"/>
      <c r="L14" s="3"/>
    </row>
    <row r="15" spans="1:12" s="4" customFormat="1" ht="16.5" customHeight="1">
      <c r="A15" s="5"/>
      <c r="B15" s="123" t="s">
        <v>90</v>
      </c>
      <c r="C15" s="31">
        <v>434</v>
      </c>
      <c r="D15" s="31">
        <f t="shared" si="2"/>
        <v>54</v>
      </c>
      <c r="E15" s="258">
        <v>35</v>
      </c>
      <c r="F15" s="249">
        <v>19</v>
      </c>
      <c r="G15" s="249">
        <v>0</v>
      </c>
      <c r="H15" s="259">
        <f t="shared" si="1"/>
        <v>0</v>
      </c>
      <c r="I15" s="71">
        <v>2178</v>
      </c>
      <c r="J15" s="31">
        <f t="shared" si="0"/>
        <v>40.333333333333336</v>
      </c>
      <c r="K15" s="7"/>
      <c r="L15" s="3"/>
    </row>
    <row r="16" spans="1:12" s="4" customFormat="1" ht="16.5" customHeight="1">
      <c r="A16" s="5"/>
      <c r="B16" s="127" t="s">
        <v>91</v>
      </c>
      <c r="C16" s="42">
        <v>477</v>
      </c>
      <c r="D16" s="31">
        <f t="shared" si="2"/>
        <v>39</v>
      </c>
      <c r="E16" s="258">
        <v>12</v>
      </c>
      <c r="F16" s="249">
        <v>27</v>
      </c>
      <c r="G16" s="249">
        <v>0</v>
      </c>
      <c r="H16" s="259">
        <f t="shared" si="1"/>
        <v>0</v>
      </c>
      <c r="I16" s="71">
        <v>2591</v>
      </c>
      <c r="J16" s="42">
        <f t="shared" si="0"/>
        <v>66.43589743589743</v>
      </c>
      <c r="K16" s="7"/>
      <c r="L16" s="3"/>
    </row>
    <row r="17" spans="1:12" s="44" customFormat="1" ht="16.5" customHeight="1">
      <c r="A17" s="5"/>
      <c r="B17" s="27" t="s">
        <v>20</v>
      </c>
      <c r="C17" s="28">
        <f>SUM(C11:C16)</f>
        <v>2003</v>
      </c>
      <c r="D17" s="64">
        <f>SUM(D11:D16)</f>
        <v>202</v>
      </c>
      <c r="E17" s="260">
        <f>SUM(E11:E16)</f>
        <v>95</v>
      </c>
      <c r="F17" s="260">
        <f>SUM(F11:F16)</f>
        <v>107</v>
      </c>
      <c r="G17" s="260">
        <f>SUM(G11:G16)</f>
        <v>0</v>
      </c>
      <c r="H17" s="255">
        <f t="shared" si="1"/>
        <v>0</v>
      </c>
      <c r="I17" s="28">
        <f>SUM(I11:I16)</f>
        <v>10986</v>
      </c>
      <c r="J17" s="65">
        <f t="shared" si="0"/>
        <v>54.386138613861384</v>
      </c>
      <c r="K17" s="46"/>
      <c r="L17" s="43"/>
    </row>
    <row r="18" spans="1:12" s="4" customFormat="1" ht="22.5" customHeight="1">
      <c r="A18" s="5" t="s">
        <v>10</v>
      </c>
      <c r="B18" s="128" t="s">
        <v>123</v>
      </c>
      <c r="C18" s="30">
        <v>0</v>
      </c>
      <c r="D18" s="31">
        <f>E18+F18</f>
        <v>2</v>
      </c>
      <c r="E18" s="256">
        <v>0</v>
      </c>
      <c r="F18" s="247">
        <v>2</v>
      </c>
      <c r="G18" s="247">
        <v>0</v>
      </c>
      <c r="H18" s="257">
        <f t="shared" si="1"/>
        <v>0</v>
      </c>
      <c r="I18" s="69">
        <v>52</v>
      </c>
      <c r="J18" s="70">
        <f t="shared" si="0"/>
        <v>26</v>
      </c>
      <c r="K18" s="9"/>
      <c r="L18" s="3"/>
    </row>
    <row r="19" spans="1:12" s="4" customFormat="1" ht="18.75" customHeight="1">
      <c r="A19" s="5" t="s">
        <v>21</v>
      </c>
      <c r="B19" s="129" t="s">
        <v>92</v>
      </c>
      <c r="C19" s="31">
        <v>72</v>
      </c>
      <c r="D19" s="31">
        <f aca="true" t="shared" si="3" ref="D19:D32">E19+F19</f>
        <v>4</v>
      </c>
      <c r="E19" s="258">
        <v>2</v>
      </c>
      <c r="F19" s="249">
        <v>2</v>
      </c>
      <c r="G19" s="249">
        <v>0</v>
      </c>
      <c r="H19" s="259">
        <f t="shared" si="1"/>
        <v>0</v>
      </c>
      <c r="I19" s="289">
        <v>140</v>
      </c>
      <c r="J19" s="72">
        <f t="shared" si="0"/>
        <v>35</v>
      </c>
      <c r="K19" s="7"/>
      <c r="L19" s="3"/>
    </row>
    <row r="20" spans="1:12" s="4" customFormat="1" ht="16.5" customHeight="1">
      <c r="A20" s="5"/>
      <c r="B20" s="130" t="s">
        <v>93</v>
      </c>
      <c r="C20" s="31">
        <v>108</v>
      </c>
      <c r="D20" s="31">
        <f t="shared" si="3"/>
        <v>3</v>
      </c>
      <c r="E20" s="258">
        <v>3</v>
      </c>
      <c r="F20" s="249">
        <v>0</v>
      </c>
      <c r="G20" s="249">
        <v>0</v>
      </c>
      <c r="H20" s="259">
        <f t="shared" si="1"/>
        <v>0</v>
      </c>
      <c r="I20" s="289">
        <v>306</v>
      </c>
      <c r="J20" s="72">
        <f t="shared" si="0"/>
        <v>102</v>
      </c>
      <c r="K20" s="7"/>
      <c r="L20" s="3"/>
    </row>
    <row r="21" spans="1:12" s="4" customFormat="1" ht="16.5" customHeight="1">
      <c r="A21" s="5"/>
      <c r="B21" s="131" t="s">
        <v>94</v>
      </c>
      <c r="C21" s="31">
        <v>0</v>
      </c>
      <c r="D21" s="31">
        <f t="shared" si="3"/>
        <v>0</v>
      </c>
      <c r="E21" s="258">
        <v>0</v>
      </c>
      <c r="F21" s="249">
        <v>0</v>
      </c>
      <c r="G21" s="249">
        <v>0</v>
      </c>
      <c r="H21" s="259" t="e">
        <f t="shared" si="1"/>
        <v>#DIV/0!</v>
      </c>
      <c r="I21" s="289">
        <v>0</v>
      </c>
      <c r="J21" s="72" t="e">
        <f t="shared" si="0"/>
        <v>#DIV/0!</v>
      </c>
      <c r="K21" s="7"/>
      <c r="L21" s="3"/>
    </row>
    <row r="22" spans="1:12" s="4" customFormat="1" ht="16.5" customHeight="1">
      <c r="A22" s="5"/>
      <c r="B22" s="59" t="s">
        <v>95</v>
      </c>
      <c r="C22" s="31">
        <v>472</v>
      </c>
      <c r="D22" s="31">
        <f t="shared" si="3"/>
        <v>53</v>
      </c>
      <c r="E22" s="258">
        <v>23</v>
      </c>
      <c r="F22" s="249">
        <v>30</v>
      </c>
      <c r="G22" s="249">
        <v>0</v>
      </c>
      <c r="H22" s="259">
        <f t="shared" si="1"/>
        <v>0</v>
      </c>
      <c r="I22" s="289">
        <v>2442</v>
      </c>
      <c r="J22" s="72">
        <f t="shared" si="0"/>
        <v>46.075471698113205</v>
      </c>
      <c r="K22" s="7"/>
      <c r="L22" s="3"/>
    </row>
    <row r="23" spans="1:12" s="4" customFormat="1" ht="16.5" customHeight="1">
      <c r="A23" s="5"/>
      <c r="B23" s="59" t="s">
        <v>96</v>
      </c>
      <c r="C23" s="31">
        <v>376</v>
      </c>
      <c r="D23" s="31">
        <f t="shared" si="3"/>
        <v>64</v>
      </c>
      <c r="E23" s="258">
        <v>19</v>
      </c>
      <c r="F23" s="249">
        <v>45</v>
      </c>
      <c r="G23" s="249">
        <v>0</v>
      </c>
      <c r="H23" s="259">
        <f t="shared" si="1"/>
        <v>0</v>
      </c>
      <c r="I23" s="289">
        <v>2345</v>
      </c>
      <c r="J23" s="72">
        <f t="shared" si="0"/>
        <v>36.640625</v>
      </c>
      <c r="K23" s="7"/>
      <c r="L23" s="3"/>
    </row>
    <row r="24" spans="1:12" s="4" customFormat="1" ht="16.5" customHeight="1">
      <c r="A24" s="5"/>
      <c r="B24" s="59" t="s">
        <v>97</v>
      </c>
      <c r="C24" s="31">
        <v>590</v>
      </c>
      <c r="D24" s="31">
        <f t="shared" si="3"/>
        <v>85</v>
      </c>
      <c r="E24" s="258">
        <v>40</v>
      </c>
      <c r="F24" s="249">
        <v>45</v>
      </c>
      <c r="G24" s="249">
        <v>0</v>
      </c>
      <c r="H24" s="259">
        <f t="shared" si="1"/>
        <v>0</v>
      </c>
      <c r="I24" s="289">
        <v>3811</v>
      </c>
      <c r="J24" s="72">
        <f t="shared" si="0"/>
        <v>44.83529411764706</v>
      </c>
      <c r="K24" s="7"/>
      <c r="L24" s="3"/>
    </row>
    <row r="25" spans="1:12" s="4" customFormat="1" ht="16.5" customHeight="1">
      <c r="A25" s="5"/>
      <c r="B25" s="59" t="s">
        <v>98</v>
      </c>
      <c r="C25" s="31">
        <v>512</v>
      </c>
      <c r="D25" s="31">
        <f t="shared" si="3"/>
        <v>50</v>
      </c>
      <c r="E25" s="258">
        <v>22</v>
      </c>
      <c r="F25" s="249">
        <v>28</v>
      </c>
      <c r="G25" s="249">
        <v>0</v>
      </c>
      <c r="H25" s="259">
        <f t="shared" si="1"/>
        <v>0</v>
      </c>
      <c r="I25" s="289">
        <v>2948</v>
      </c>
      <c r="J25" s="72">
        <f t="shared" si="0"/>
        <v>58.96</v>
      </c>
      <c r="K25" s="7"/>
      <c r="L25" s="3"/>
    </row>
    <row r="26" spans="1:12" s="4" customFormat="1" ht="16.5" customHeight="1">
      <c r="A26" s="5"/>
      <c r="B26" s="59" t="s">
        <v>99</v>
      </c>
      <c r="C26" s="31">
        <v>416</v>
      </c>
      <c r="D26" s="31">
        <f t="shared" si="3"/>
        <v>48</v>
      </c>
      <c r="E26" s="258">
        <v>17</v>
      </c>
      <c r="F26" s="249">
        <v>31</v>
      </c>
      <c r="G26" s="249">
        <v>0</v>
      </c>
      <c r="H26" s="259">
        <f t="shared" si="1"/>
        <v>0</v>
      </c>
      <c r="I26" s="289">
        <v>1976</v>
      </c>
      <c r="J26" s="72">
        <f t="shared" si="0"/>
        <v>41.166666666666664</v>
      </c>
      <c r="K26" s="7"/>
      <c r="L26" s="3"/>
    </row>
    <row r="27" spans="1:12" s="4" customFormat="1" ht="16.5" customHeight="1">
      <c r="A27" s="5"/>
      <c r="B27" s="59" t="s">
        <v>100</v>
      </c>
      <c r="C27" s="31">
        <v>401</v>
      </c>
      <c r="D27" s="31">
        <f t="shared" si="3"/>
        <v>32</v>
      </c>
      <c r="E27" s="258">
        <v>13</v>
      </c>
      <c r="F27" s="249">
        <v>19</v>
      </c>
      <c r="G27" s="249">
        <v>0</v>
      </c>
      <c r="H27" s="259">
        <f t="shared" si="1"/>
        <v>0</v>
      </c>
      <c r="I27" s="289">
        <v>1442</v>
      </c>
      <c r="J27" s="72">
        <f t="shared" si="0"/>
        <v>45.0625</v>
      </c>
      <c r="K27" s="7"/>
      <c r="L27" s="3"/>
    </row>
    <row r="28" spans="1:12" s="4" customFormat="1" ht="16.5" customHeight="1">
      <c r="A28" s="5"/>
      <c r="B28" s="59" t="s">
        <v>101</v>
      </c>
      <c r="C28" s="31">
        <v>433</v>
      </c>
      <c r="D28" s="31">
        <f t="shared" si="3"/>
        <v>65</v>
      </c>
      <c r="E28" s="258">
        <v>31</v>
      </c>
      <c r="F28" s="249">
        <v>34</v>
      </c>
      <c r="G28" s="249">
        <v>0</v>
      </c>
      <c r="H28" s="259">
        <f t="shared" si="1"/>
        <v>0</v>
      </c>
      <c r="I28" s="289">
        <v>3045</v>
      </c>
      <c r="J28" s="72">
        <f t="shared" si="0"/>
        <v>46.84615384615385</v>
      </c>
      <c r="K28" s="7"/>
      <c r="L28" s="3"/>
    </row>
    <row r="29" spans="1:12" s="4" customFormat="1" ht="16.5" customHeight="1">
      <c r="A29" s="5"/>
      <c r="B29" s="59" t="s">
        <v>102</v>
      </c>
      <c r="C29" s="31">
        <v>460</v>
      </c>
      <c r="D29" s="31">
        <f t="shared" si="3"/>
        <v>76</v>
      </c>
      <c r="E29" s="258">
        <v>40</v>
      </c>
      <c r="F29" s="249">
        <v>36</v>
      </c>
      <c r="G29" s="249">
        <v>0</v>
      </c>
      <c r="H29" s="259">
        <f t="shared" si="1"/>
        <v>0</v>
      </c>
      <c r="I29" s="71">
        <v>2815</v>
      </c>
      <c r="J29" s="72">
        <f t="shared" si="0"/>
        <v>37.03947368421053</v>
      </c>
      <c r="K29" s="7"/>
      <c r="L29" s="3"/>
    </row>
    <row r="30" spans="1:12" s="4" customFormat="1" ht="16.5" customHeight="1">
      <c r="A30" s="5"/>
      <c r="B30" s="59" t="s">
        <v>103</v>
      </c>
      <c r="C30" s="31">
        <v>468</v>
      </c>
      <c r="D30" s="31">
        <f t="shared" si="3"/>
        <v>73</v>
      </c>
      <c r="E30" s="258">
        <v>29</v>
      </c>
      <c r="F30" s="249">
        <v>44</v>
      </c>
      <c r="G30" s="249">
        <v>0</v>
      </c>
      <c r="H30" s="259">
        <f t="shared" si="1"/>
        <v>0</v>
      </c>
      <c r="I30" s="71">
        <v>2899</v>
      </c>
      <c r="J30" s="72">
        <f t="shared" si="0"/>
        <v>39.71232876712329</v>
      </c>
      <c r="K30" s="7"/>
      <c r="L30" s="3"/>
    </row>
    <row r="31" spans="1:12" s="4" customFormat="1" ht="16.5" customHeight="1">
      <c r="A31" s="5"/>
      <c r="B31" s="59" t="s">
        <v>104</v>
      </c>
      <c r="C31" s="31">
        <v>550</v>
      </c>
      <c r="D31" s="31">
        <f t="shared" si="3"/>
        <v>58</v>
      </c>
      <c r="E31" s="258">
        <v>18</v>
      </c>
      <c r="F31" s="249">
        <v>40</v>
      </c>
      <c r="G31" s="249">
        <v>0</v>
      </c>
      <c r="H31" s="259">
        <f t="shared" si="1"/>
        <v>0</v>
      </c>
      <c r="I31" s="71">
        <v>3451</v>
      </c>
      <c r="J31" s="72">
        <f t="shared" si="0"/>
        <v>59.5</v>
      </c>
      <c r="K31" s="7"/>
      <c r="L31" s="3"/>
    </row>
    <row r="32" spans="1:12" s="4" customFormat="1" ht="16.5" customHeight="1">
      <c r="A32" s="5"/>
      <c r="B32" s="60" t="s">
        <v>105</v>
      </c>
      <c r="C32" s="36">
        <v>442</v>
      </c>
      <c r="D32" s="36">
        <f t="shared" si="3"/>
        <v>68</v>
      </c>
      <c r="E32" s="261">
        <v>34</v>
      </c>
      <c r="F32" s="251">
        <v>34</v>
      </c>
      <c r="G32" s="251">
        <v>0</v>
      </c>
      <c r="H32" s="262">
        <f t="shared" si="1"/>
        <v>0</v>
      </c>
      <c r="I32" s="73">
        <v>3971</v>
      </c>
      <c r="J32" s="74">
        <f t="shared" si="0"/>
        <v>58.39705882352941</v>
      </c>
      <c r="K32" s="11"/>
      <c r="L32" s="3"/>
    </row>
    <row r="33" spans="1:12" s="44" customFormat="1" ht="16.5">
      <c r="A33" s="5"/>
      <c r="B33" s="27" t="s">
        <v>22</v>
      </c>
      <c r="C33" s="51">
        <f>SUM(C18:C32)</f>
        <v>5300</v>
      </c>
      <c r="D33" s="63">
        <f>SUM(D18:D32)</f>
        <v>681</v>
      </c>
      <c r="E33" s="263">
        <f>SUM(E18:E32)</f>
        <v>291</v>
      </c>
      <c r="F33" s="263">
        <f>SUM(F18:F32)</f>
        <v>390</v>
      </c>
      <c r="G33" s="263">
        <f>SUM(G18:G32)</f>
        <v>0</v>
      </c>
      <c r="H33" s="255">
        <f t="shared" si="1"/>
        <v>0</v>
      </c>
      <c r="I33" s="51">
        <f>SUM(I18:I32)</f>
        <v>31643</v>
      </c>
      <c r="J33" s="65">
        <f t="shared" si="0"/>
        <v>46.4654919236417</v>
      </c>
      <c r="K33" s="46"/>
      <c r="L33" s="43"/>
    </row>
    <row r="34" spans="1:12" s="4" customFormat="1" ht="14.25" customHeight="1">
      <c r="A34" s="5" t="s">
        <v>11</v>
      </c>
      <c r="B34" s="128" t="s">
        <v>122</v>
      </c>
      <c r="C34" s="268">
        <v>0</v>
      </c>
      <c r="D34" s="273">
        <f>E34+F34</f>
        <v>0</v>
      </c>
      <c r="E34" s="247">
        <v>0</v>
      </c>
      <c r="F34" s="247">
        <v>0</v>
      </c>
      <c r="G34" s="247">
        <v>0</v>
      </c>
      <c r="H34" s="257" t="e">
        <f t="shared" si="1"/>
        <v>#DIV/0!</v>
      </c>
      <c r="I34" s="69">
        <v>0</v>
      </c>
      <c r="J34" s="70" t="e">
        <f t="shared" si="0"/>
        <v>#DIV/0!</v>
      </c>
      <c r="K34" s="9"/>
      <c r="L34" s="3"/>
    </row>
    <row r="35" spans="1:12" s="4" customFormat="1" ht="16.5" customHeight="1">
      <c r="A35" s="5" t="s">
        <v>23</v>
      </c>
      <c r="B35" s="132" t="s">
        <v>106</v>
      </c>
      <c r="C35" s="269">
        <v>497</v>
      </c>
      <c r="D35" s="271">
        <f>E35+F35</f>
        <v>144</v>
      </c>
      <c r="E35" s="249">
        <v>101</v>
      </c>
      <c r="F35" s="249">
        <v>43</v>
      </c>
      <c r="G35" s="249">
        <v>0</v>
      </c>
      <c r="H35" s="259">
        <f t="shared" si="1"/>
        <v>0</v>
      </c>
      <c r="I35" s="71">
        <v>6819</v>
      </c>
      <c r="J35" s="72">
        <f t="shared" si="0"/>
        <v>47.354166666666664</v>
      </c>
      <c r="K35" s="7"/>
      <c r="L35" s="3"/>
    </row>
    <row r="36" spans="1:12" s="4" customFormat="1" ht="16.5" customHeight="1">
      <c r="A36" s="5"/>
      <c r="B36" s="62" t="s">
        <v>107</v>
      </c>
      <c r="C36" s="269">
        <v>651</v>
      </c>
      <c r="D36" s="271">
        <f>E36+F36</f>
        <v>119</v>
      </c>
      <c r="E36" s="249">
        <v>102</v>
      </c>
      <c r="F36" s="249">
        <v>17</v>
      </c>
      <c r="G36" s="249">
        <v>0</v>
      </c>
      <c r="H36" s="259">
        <f t="shared" si="1"/>
        <v>0</v>
      </c>
      <c r="I36" s="71">
        <v>8267</v>
      </c>
      <c r="J36" s="72">
        <f aca="true" t="shared" si="4" ref="J36:J56">I36/D36</f>
        <v>69.47058823529412</v>
      </c>
      <c r="K36" s="7"/>
      <c r="L36" s="3"/>
    </row>
    <row r="37" spans="1:12" s="4" customFormat="1" ht="16.5" customHeight="1">
      <c r="A37" s="5"/>
      <c r="B37" s="59" t="s">
        <v>108</v>
      </c>
      <c r="C37" s="269">
        <v>493</v>
      </c>
      <c r="D37" s="271">
        <f>E37+F37</f>
        <v>101</v>
      </c>
      <c r="E37" s="249">
        <v>65</v>
      </c>
      <c r="F37" s="249">
        <v>36</v>
      </c>
      <c r="G37" s="249">
        <v>0</v>
      </c>
      <c r="H37" s="259">
        <f t="shared" si="1"/>
        <v>0</v>
      </c>
      <c r="I37" s="71">
        <v>5620</v>
      </c>
      <c r="J37" s="72">
        <f t="shared" si="4"/>
        <v>55.64356435643565</v>
      </c>
      <c r="K37" s="7"/>
      <c r="L37" s="3"/>
    </row>
    <row r="38" spans="1:12" s="4" customFormat="1" ht="16.5" customHeight="1">
      <c r="A38" s="5"/>
      <c r="B38" s="61" t="s">
        <v>109</v>
      </c>
      <c r="C38" s="270">
        <v>469</v>
      </c>
      <c r="D38" s="272">
        <f>E38+F38</f>
        <v>32</v>
      </c>
      <c r="E38" s="249">
        <v>18</v>
      </c>
      <c r="F38" s="249">
        <v>14</v>
      </c>
      <c r="G38" s="249">
        <v>0</v>
      </c>
      <c r="H38" s="259">
        <f t="shared" si="1"/>
        <v>0</v>
      </c>
      <c r="I38" s="71">
        <v>1977</v>
      </c>
      <c r="J38" s="72">
        <f t="shared" si="4"/>
        <v>61.78125</v>
      </c>
      <c r="K38" s="7"/>
      <c r="L38" s="3"/>
    </row>
    <row r="39" spans="1:12" s="44" customFormat="1" ht="16.5" customHeight="1">
      <c r="A39" s="5"/>
      <c r="B39" s="27" t="s">
        <v>24</v>
      </c>
      <c r="C39" s="28">
        <f>SUM(C34:C38)</f>
        <v>2110</v>
      </c>
      <c r="D39" s="63">
        <f>SUM(D34:D38)</f>
        <v>396</v>
      </c>
      <c r="E39" s="260">
        <f>SUM(E34:E38)</f>
        <v>286</v>
      </c>
      <c r="F39" s="260">
        <f>SUM(F34:F38)</f>
        <v>110</v>
      </c>
      <c r="G39" s="260">
        <f>SUM(G34:G38)</f>
        <v>0</v>
      </c>
      <c r="H39" s="255">
        <f t="shared" si="1"/>
        <v>0</v>
      </c>
      <c r="I39" s="28">
        <f>SUM(I34:I38)</f>
        <v>22683</v>
      </c>
      <c r="J39" s="65">
        <f t="shared" si="4"/>
        <v>57.28030303030303</v>
      </c>
      <c r="K39" s="46"/>
      <c r="L39" s="43"/>
    </row>
    <row r="40" spans="1:12" s="4" customFormat="1" ht="16.5" customHeight="1">
      <c r="A40" s="21" t="s">
        <v>12</v>
      </c>
      <c r="B40" s="128" t="s">
        <v>121</v>
      </c>
      <c r="C40" s="268">
        <v>0</v>
      </c>
      <c r="D40" s="273">
        <f>E40+F40</f>
        <v>0</v>
      </c>
      <c r="E40" s="247">
        <v>0</v>
      </c>
      <c r="F40" s="247">
        <v>0</v>
      </c>
      <c r="G40" s="247">
        <v>0</v>
      </c>
      <c r="H40" s="257" t="e">
        <f t="shared" si="1"/>
        <v>#DIV/0!</v>
      </c>
      <c r="I40" s="69">
        <v>0</v>
      </c>
      <c r="J40" s="70" t="e">
        <f t="shared" si="4"/>
        <v>#DIV/0!</v>
      </c>
      <c r="K40" s="9"/>
      <c r="L40" s="3"/>
    </row>
    <row r="41" spans="1:12" s="4" customFormat="1" ht="16.5" customHeight="1">
      <c r="A41" s="286"/>
      <c r="B41" s="287" t="s">
        <v>244</v>
      </c>
      <c r="C41" s="288">
        <v>0</v>
      </c>
      <c r="D41" s="271">
        <f>E41+F41</f>
        <v>0</v>
      </c>
      <c r="E41" s="249">
        <v>0</v>
      </c>
      <c r="F41" s="249">
        <v>0</v>
      </c>
      <c r="G41" s="249">
        <v>0</v>
      </c>
      <c r="H41" s="259" t="e">
        <f t="shared" si="1"/>
        <v>#DIV/0!</v>
      </c>
      <c r="I41" s="71">
        <v>0</v>
      </c>
      <c r="J41" s="72" t="e">
        <f t="shared" si="4"/>
        <v>#DIV/0!</v>
      </c>
      <c r="K41" s="7"/>
      <c r="L41" s="3"/>
    </row>
    <row r="42" spans="1:12" s="4" customFormat="1" ht="16.5" customHeight="1">
      <c r="A42" s="5" t="s">
        <v>25</v>
      </c>
      <c r="B42" s="132" t="s">
        <v>110</v>
      </c>
      <c r="C42" s="269">
        <v>767</v>
      </c>
      <c r="D42" s="271">
        <f aca="true" t="shared" si="5" ref="D42:D47">E42+F42</f>
        <v>93</v>
      </c>
      <c r="E42" s="249">
        <v>46</v>
      </c>
      <c r="F42" s="249">
        <v>47</v>
      </c>
      <c r="G42" s="249">
        <v>0</v>
      </c>
      <c r="H42" s="259">
        <f t="shared" si="1"/>
        <v>0</v>
      </c>
      <c r="I42" s="71">
        <v>4659</v>
      </c>
      <c r="J42" s="72">
        <f t="shared" si="4"/>
        <v>50.096774193548384</v>
      </c>
      <c r="K42" s="7"/>
      <c r="L42" s="3"/>
    </row>
    <row r="43" spans="1:12" s="4" customFormat="1" ht="16.5" customHeight="1">
      <c r="A43" s="5"/>
      <c r="B43" s="132" t="s">
        <v>111</v>
      </c>
      <c r="C43" s="269">
        <v>821</v>
      </c>
      <c r="D43" s="271">
        <f t="shared" si="5"/>
        <v>89</v>
      </c>
      <c r="E43" s="249">
        <v>48</v>
      </c>
      <c r="F43" s="249">
        <v>41</v>
      </c>
      <c r="G43" s="249">
        <v>0</v>
      </c>
      <c r="H43" s="259">
        <f t="shared" si="1"/>
        <v>0</v>
      </c>
      <c r="I43" s="71">
        <v>6241</v>
      </c>
      <c r="J43" s="72">
        <f t="shared" si="4"/>
        <v>70.12359550561797</v>
      </c>
      <c r="K43" s="7"/>
      <c r="L43" s="3"/>
    </row>
    <row r="44" spans="1:12" s="4" customFormat="1" ht="16.5" customHeight="1">
      <c r="A44" s="5"/>
      <c r="B44" s="62" t="s">
        <v>112</v>
      </c>
      <c r="C44" s="269">
        <v>408</v>
      </c>
      <c r="D44" s="271">
        <f t="shared" si="5"/>
        <v>40</v>
      </c>
      <c r="E44" s="249">
        <v>24</v>
      </c>
      <c r="F44" s="249">
        <v>16</v>
      </c>
      <c r="G44" s="249">
        <v>0</v>
      </c>
      <c r="H44" s="259">
        <f t="shared" si="1"/>
        <v>0</v>
      </c>
      <c r="I44" s="71">
        <v>1939</v>
      </c>
      <c r="J44" s="72">
        <f t="shared" si="4"/>
        <v>48.475</v>
      </c>
      <c r="K44" s="7"/>
      <c r="L44" s="3"/>
    </row>
    <row r="45" spans="1:12" s="4" customFormat="1" ht="16.5" customHeight="1">
      <c r="A45" s="5"/>
      <c r="B45" s="59" t="s">
        <v>113</v>
      </c>
      <c r="C45" s="269">
        <v>979</v>
      </c>
      <c r="D45" s="271">
        <f t="shared" si="5"/>
        <v>108</v>
      </c>
      <c r="E45" s="249">
        <v>33</v>
      </c>
      <c r="F45" s="249">
        <v>75</v>
      </c>
      <c r="G45" s="249">
        <v>0</v>
      </c>
      <c r="H45" s="259">
        <f t="shared" si="1"/>
        <v>0</v>
      </c>
      <c r="I45" s="71">
        <v>6194</v>
      </c>
      <c r="J45" s="72">
        <f t="shared" si="4"/>
        <v>57.351851851851855</v>
      </c>
      <c r="K45" s="7"/>
      <c r="L45" s="3"/>
    </row>
    <row r="46" spans="1:12" s="4" customFormat="1" ht="16.5" customHeight="1">
      <c r="A46" s="5"/>
      <c r="B46" s="59" t="s">
        <v>114</v>
      </c>
      <c r="C46" s="269">
        <v>486</v>
      </c>
      <c r="D46" s="271">
        <f t="shared" si="5"/>
        <v>37</v>
      </c>
      <c r="E46" s="249">
        <v>24</v>
      </c>
      <c r="F46" s="249">
        <v>13</v>
      </c>
      <c r="G46" s="249">
        <v>0</v>
      </c>
      <c r="H46" s="259">
        <f t="shared" si="1"/>
        <v>0</v>
      </c>
      <c r="I46" s="71">
        <v>1821</v>
      </c>
      <c r="J46" s="72">
        <f t="shared" si="4"/>
        <v>49.21621621621622</v>
      </c>
      <c r="K46" s="7"/>
      <c r="L46" s="3"/>
    </row>
    <row r="47" spans="1:12" s="4" customFormat="1" ht="16.5" customHeight="1">
      <c r="A47" s="5"/>
      <c r="B47" s="61" t="s">
        <v>115</v>
      </c>
      <c r="C47" s="270">
        <v>448</v>
      </c>
      <c r="D47" s="272">
        <f t="shared" si="5"/>
        <v>38</v>
      </c>
      <c r="E47" s="249">
        <v>25</v>
      </c>
      <c r="F47" s="249">
        <v>13</v>
      </c>
      <c r="G47" s="249">
        <v>0</v>
      </c>
      <c r="H47" s="259">
        <f t="shared" si="1"/>
        <v>0</v>
      </c>
      <c r="I47" s="71">
        <v>1721</v>
      </c>
      <c r="J47" s="72">
        <f t="shared" si="4"/>
        <v>45.28947368421053</v>
      </c>
      <c r="K47" s="7"/>
      <c r="L47" s="3"/>
    </row>
    <row r="48" spans="1:12" s="44" customFormat="1" ht="16.5">
      <c r="A48" s="5"/>
      <c r="B48" s="27" t="s">
        <v>27</v>
      </c>
      <c r="C48" s="28">
        <f>SUM(C40:C47)</f>
        <v>3909</v>
      </c>
      <c r="D48" s="141">
        <f>SUM(D40:D47)</f>
        <v>405</v>
      </c>
      <c r="E48" s="260">
        <f>SUM(E40:E47)</f>
        <v>200</v>
      </c>
      <c r="F48" s="260">
        <f>SUM(F40:F47)</f>
        <v>205</v>
      </c>
      <c r="G48" s="260">
        <f>SUM(G40:G47)</f>
        <v>0</v>
      </c>
      <c r="H48" s="255">
        <f t="shared" si="1"/>
        <v>0</v>
      </c>
      <c r="I48" s="28">
        <f>SUM(I40:I47)</f>
        <v>22575</v>
      </c>
      <c r="J48" s="65">
        <f t="shared" si="4"/>
        <v>55.74074074074074</v>
      </c>
      <c r="K48" s="46"/>
      <c r="L48" s="43"/>
    </row>
    <row r="49" spans="1:12" s="4" customFormat="1" ht="16.5" customHeight="1">
      <c r="A49" s="21" t="s">
        <v>8</v>
      </c>
      <c r="B49" s="128" t="s">
        <v>120</v>
      </c>
      <c r="C49" s="30">
        <v>0</v>
      </c>
      <c r="D49" s="67">
        <f>E49+F49</f>
        <v>0</v>
      </c>
      <c r="E49" s="256">
        <v>0</v>
      </c>
      <c r="F49" s="247">
        <v>0</v>
      </c>
      <c r="G49" s="247">
        <v>0</v>
      </c>
      <c r="H49" s="257" t="e">
        <f t="shared" si="1"/>
        <v>#DIV/0!</v>
      </c>
      <c r="I49" s="69">
        <v>0</v>
      </c>
      <c r="J49" s="70" t="e">
        <f t="shared" si="4"/>
        <v>#DIV/0!</v>
      </c>
      <c r="K49" s="9"/>
      <c r="L49" s="3"/>
    </row>
    <row r="50" spans="1:12" s="4" customFormat="1" ht="16.5" customHeight="1">
      <c r="A50" s="5" t="s">
        <v>26</v>
      </c>
      <c r="B50" s="133" t="s">
        <v>116</v>
      </c>
      <c r="C50" s="42">
        <v>522</v>
      </c>
      <c r="D50" s="78">
        <f>E50+F50</f>
        <v>61</v>
      </c>
      <c r="E50" s="258">
        <v>30</v>
      </c>
      <c r="F50" s="249">
        <v>31</v>
      </c>
      <c r="G50" s="249">
        <v>0</v>
      </c>
      <c r="H50" s="259">
        <f t="shared" si="1"/>
        <v>0</v>
      </c>
      <c r="I50" s="71">
        <v>3973</v>
      </c>
      <c r="J50" s="72">
        <f t="shared" si="4"/>
        <v>65.1311475409836</v>
      </c>
      <c r="K50" s="7"/>
      <c r="L50" s="3"/>
    </row>
    <row r="51" spans="1:12" s="44" customFormat="1" ht="16.5" customHeight="1">
      <c r="A51" s="5"/>
      <c r="B51" s="27" t="s">
        <v>28</v>
      </c>
      <c r="C51" s="28">
        <f>SUM(C49:C50)</f>
        <v>522</v>
      </c>
      <c r="D51" s="64">
        <f>SUM(D49:D50)</f>
        <v>61</v>
      </c>
      <c r="E51" s="260">
        <f>SUM(E49:E50)</f>
        <v>30</v>
      </c>
      <c r="F51" s="260">
        <f>SUM(F49:F50)</f>
        <v>31</v>
      </c>
      <c r="G51" s="260">
        <f>SUM(G49:G50)</f>
        <v>0</v>
      </c>
      <c r="H51" s="255">
        <f t="shared" si="1"/>
        <v>0</v>
      </c>
      <c r="I51" s="28">
        <f>SUM(I49:I50)</f>
        <v>3973</v>
      </c>
      <c r="J51" s="65">
        <f t="shared" si="4"/>
        <v>65.1311475409836</v>
      </c>
      <c r="K51" s="46"/>
      <c r="L51" s="43"/>
    </row>
    <row r="52" spans="1:12" s="4" customFormat="1" ht="16.5" customHeight="1">
      <c r="A52" s="5" t="s">
        <v>13</v>
      </c>
      <c r="B52" s="128" t="s">
        <v>83</v>
      </c>
      <c r="C52" s="30">
        <v>0</v>
      </c>
      <c r="D52" s="67">
        <f>E52+F52</f>
        <v>1</v>
      </c>
      <c r="E52" s="256">
        <v>0</v>
      </c>
      <c r="F52" s="247">
        <v>1</v>
      </c>
      <c r="G52" s="247">
        <v>0</v>
      </c>
      <c r="H52" s="257">
        <f t="shared" si="1"/>
        <v>0</v>
      </c>
      <c r="I52" s="69">
        <v>11</v>
      </c>
      <c r="J52" s="70">
        <f t="shared" si="4"/>
        <v>11</v>
      </c>
      <c r="K52" s="9"/>
      <c r="L52" s="3"/>
    </row>
    <row r="53" spans="1:12" s="4" customFormat="1" ht="19.5" customHeight="1">
      <c r="A53" s="5" t="s">
        <v>29</v>
      </c>
      <c r="B53" s="132" t="s">
        <v>117</v>
      </c>
      <c r="C53" s="42">
        <v>740</v>
      </c>
      <c r="D53" s="78">
        <f>E53+F53</f>
        <v>111</v>
      </c>
      <c r="E53" s="258">
        <v>44</v>
      </c>
      <c r="F53" s="249">
        <v>67</v>
      </c>
      <c r="G53" s="249">
        <v>0</v>
      </c>
      <c r="H53" s="259">
        <f t="shared" si="1"/>
        <v>0</v>
      </c>
      <c r="I53" s="71">
        <v>5221</v>
      </c>
      <c r="J53" s="72">
        <f t="shared" si="4"/>
        <v>47.03603603603604</v>
      </c>
      <c r="K53" s="7"/>
      <c r="L53" s="3"/>
    </row>
    <row r="54" spans="1:13" s="44" customFormat="1" ht="18.75" customHeight="1">
      <c r="A54" s="5"/>
      <c r="B54" s="27" t="s">
        <v>30</v>
      </c>
      <c r="C54" s="28">
        <f>SUM(C52:C53)</f>
        <v>740</v>
      </c>
      <c r="D54" s="64">
        <f>SUM(D52:D53)</f>
        <v>112</v>
      </c>
      <c r="E54" s="260">
        <f>SUM(E52:E53)</f>
        <v>44</v>
      </c>
      <c r="F54" s="260">
        <f>SUM(F52:F53)</f>
        <v>68</v>
      </c>
      <c r="G54" s="260">
        <f>SUM(G52:G53)</f>
        <v>0</v>
      </c>
      <c r="H54" s="255">
        <f t="shared" si="1"/>
        <v>0</v>
      </c>
      <c r="I54" s="28">
        <f>SUM(I52:I53)</f>
        <v>5232</v>
      </c>
      <c r="J54" s="65">
        <f t="shared" si="4"/>
        <v>46.714285714285715</v>
      </c>
      <c r="K54" s="46"/>
      <c r="L54" s="43"/>
      <c r="M54" s="43"/>
    </row>
    <row r="55" spans="1:12" s="4" customFormat="1" ht="16.5" customHeight="1">
      <c r="A55" s="21" t="s">
        <v>9</v>
      </c>
      <c r="B55" s="128" t="s">
        <v>119</v>
      </c>
      <c r="C55" s="30">
        <v>0</v>
      </c>
      <c r="D55" s="67">
        <f>E55+F55</f>
        <v>0</v>
      </c>
      <c r="E55" s="256">
        <v>0</v>
      </c>
      <c r="F55" s="247">
        <v>0</v>
      </c>
      <c r="G55" s="247">
        <v>0</v>
      </c>
      <c r="H55" s="257" t="e">
        <f t="shared" si="1"/>
        <v>#DIV/0!</v>
      </c>
      <c r="I55" s="69">
        <v>0</v>
      </c>
      <c r="J55" s="70" t="e">
        <f t="shared" si="4"/>
        <v>#DIV/0!</v>
      </c>
      <c r="K55" s="9"/>
      <c r="L55" s="3"/>
    </row>
    <row r="56" spans="1:12" s="4" customFormat="1" ht="16.5" customHeight="1">
      <c r="A56" s="5" t="s">
        <v>31</v>
      </c>
      <c r="B56" s="134" t="s">
        <v>118</v>
      </c>
      <c r="C56" s="31">
        <v>757</v>
      </c>
      <c r="D56" s="68">
        <f>E56+F56</f>
        <v>125</v>
      </c>
      <c r="E56" s="258">
        <v>89</v>
      </c>
      <c r="F56" s="249">
        <v>36</v>
      </c>
      <c r="G56" s="249">
        <v>0</v>
      </c>
      <c r="H56" s="259">
        <f t="shared" si="1"/>
        <v>0</v>
      </c>
      <c r="I56" s="71">
        <v>8634</v>
      </c>
      <c r="J56" s="72">
        <f t="shared" si="4"/>
        <v>69.072</v>
      </c>
      <c r="K56" s="7"/>
      <c r="L56" s="3"/>
    </row>
    <row r="57" spans="1:11" s="52" customFormat="1" ht="16.5" customHeight="1">
      <c r="A57" s="24"/>
      <c r="B57" s="27" t="s">
        <v>32</v>
      </c>
      <c r="C57" s="28">
        <f>SUM(C55:C56)</f>
        <v>757</v>
      </c>
      <c r="D57" s="279">
        <f>SUM(D55:D56)</f>
        <v>125</v>
      </c>
      <c r="E57" s="260">
        <f>SUM(E55:E56)</f>
        <v>89</v>
      </c>
      <c r="F57" s="260">
        <f>SUM(F55:F56)</f>
        <v>36</v>
      </c>
      <c r="G57" s="260">
        <f>SUM(G55:G56)</f>
        <v>0</v>
      </c>
      <c r="H57" s="275">
        <f>G57/D57</f>
        <v>0</v>
      </c>
      <c r="I57" s="28">
        <f>SUM(I55:I56)</f>
        <v>8634</v>
      </c>
      <c r="J57" s="283">
        <f aca="true" t="shared" si="6" ref="J57:J64">I57/D57</f>
        <v>69.072</v>
      </c>
      <c r="K57" s="53"/>
    </row>
    <row r="58" spans="1:12" s="52" customFormat="1" ht="16.5" customHeight="1">
      <c r="A58" s="119" t="s">
        <v>236</v>
      </c>
      <c r="B58" s="32" t="s">
        <v>242</v>
      </c>
      <c r="C58" s="268">
        <v>0</v>
      </c>
      <c r="D58" s="273">
        <f aca="true" t="shared" si="7" ref="D58:D63">E58+F58</f>
        <v>3</v>
      </c>
      <c r="E58" s="249">
        <v>0</v>
      </c>
      <c r="F58" s="249">
        <v>3</v>
      </c>
      <c r="G58" s="249">
        <v>0</v>
      </c>
      <c r="H58" s="257">
        <f aca="true" t="shared" si="8" ref="H58:H63">G58/D58</f>
        <v>0</v>
      </c>
      <c r="I58" s="76">
        <v>176</v>
      </c>
      <c r="J58" s="277">
        <f t="shared" si="6"/>
        <v>58.666666666666664</v>
      </c>
      <c r="K58" s="280"/>
      <c r="L58" s="32"/>
    </row>
    <row r="59" spans="2:12" s="4" customFormat="1" ht="24" customHeight="1">
      <c r="B59" s="32" t="s">
        <v>237</v>
      </c>
      <c r="C59" s="269">
        <v>0</v>
      </c>
      <c r="D59" s="271">
        <f t="shared" si="7"/>
        <v>485</v>
      </c>
      <c r="E59" s="249">
        <v>485</v>
      </c>
      <c r="F59" s="249">
        <v>0</v>
      </c>
      <c r="G59" s="249">
        <v>0</v>
      </c>
      <c r="H59" s="259">
        <f t="shared" si="8"/>
        <v>0</v>
      </c>
      <c r="I59" s="76">
        <v>30987</v>
      </c>
      <c r="J59" s="278">
        <f t="shared" si="6"/>
        <v>63.89072164948453</v>
      </c>
      <c r="K59" s="281"/>
      <c r="L59" s="32"/>
    </row>
    <row r="60" spans="1:12" s="4" customFormat="1" ht="24" customHeight="1">
      <c r="A60" s="266"/>
      <c r="B60" s="32" t="s">
        <v>238</v>
      </c>
      <c r="C60" s="269">
        <v>0</v>
      </c>
      <c r="D60" s="271">
        <f t="shared" si="7"/>
        <v>25</v>
      </c>
      <c r="E60" s="249">
        <v>15</v>
      </c>
      <c r="F60" s="249">
        <v>10</v>
      </c>
      <c r="G60" s="249">
        <v>0</v>
      </c>
      <c r="H60" s="259">
        <f t="shared" si="8"/>
        <v>0</v>
      </c>
      <c r="I60" s="76">
        <v>764</v>
      </c>
      <c r="J60" s="278">
        <f t="shared" si="6"/>
        <v>30.56</v>
      </c>
      <c r="K60" s="281"/>
      <c r="L60" s="32"/>
    </row>
    <row r="61" spans="1:12" s="4" customFormat="1" ht="24" customHeight="1">
      <c r="A61" s="266"/>
      <c r="B61" s="32" t="s">
        <v>239</v>
      </c>
      <c r="C61" s="270">
        <v>0</v>
      </c>
      <c r="D61" s="271">
        <f t="shared" si="7"/>
        <v>92</v>
      </c>
      <c r="E61" s="249">
        <v>92</v>
      </c>
      <c r="F61" s="249">
        <v>0</v>
      </c>
      <c r="G61" s="249">
        <v>0</v>
      </c>
      <c r="H61" s="259">
        <f t="shared" si="8"/>
        <v>0</v>
      </c>
      <c r="I61" s="76">
        <v>4381</v>
      </c>
      <c r="J61" s="278">
        <f t="shared" si="6"/>
        <v>47.619565217391305</v>
      </c>
      <c r="K61" s="281"/>
      <c r="L61" s="32"/>
    </row>
    <row r="62" spans="1:12" s="4" customFormat="1" ht="24" customHeight="1">
      <c r="A62" s="266"/>
      <c r="B62" s="267" t="s">
        <v>240</v>
      </c>
      <c r="C62" s="271">
        <v>0</v>
      </c>
      <c r="D62" s="271">
        <f t="shared" si="7"/>
        <v>172</v>
      </c>
      <c r="E62" s="249">
        <v>172</v>
      </c>
      <c r="F62" s="249">
        <v>0</v>
      </c>
      <c r="G62" s="249">
        <v>0</v>
      </c>
      <c r="H62" s="259">
        <f t="shared" si="8"/>
        <v>0</v>
      </c>
      <c r="I62" s="76">
        <v>8221</v>
      </c>
      <c r="J62" s="278">
        <f t="shared" si="6"/>
        <v>47.79651162790697</v>
      </c>
      <c r="K62" s="7"/>
      <c r="L62" s="6"/>
    </row>
    <row r="63" spans="1:11" ht="16.5">
      <c r="A63" s="266"/>
      <c r="B63" s="267" t="s">
        <v>241</v>
      </c>
      <c r="C63" s="271">
        <v>0</v>
      </c>
      <c r="D63" s="272">
        <f t="shared" si="7"/>
        <v>49</v>
      </c>
      <c r="E63" s="249">
        <v>0</v>
      </c>
      <c r="F63" s="249">
        <v>49</v>
      </c>
      <c r="G63" s="249">
        <v>0</v>
      </c>
      <c r="H63" s="262">
        <f t="shared" si="8"/>
        <v>0</v>
      </c>
      <c r="I63" s="76">
        <v>2280</v>
      </c>
      <c r="J63" s="285">
        <f t="shared" si="6"/>
        <v>46.53061224489796</v>
      </c>
      <c r="K63" s="282"/>
    </row>
    <row r="64" spans="1:11" ht="16.5">
      <c r="A64" s="24"/>
      <c r="B64" s="27" t="s">
        <v>243</v>
      </c>
      <c r="C64" s="28">
        <f>SUM(C58:C63)</f>
        <v>0</v>
      </c>
      <c r="D64" s="141">
        <f>SUM(D58:D63)</f>
        <v>826</v>
      </c>
      <c r="E64" s="260">
        <f>SUM(E58:E63)</f>
        <v>764</v>
      </c>
      <c r="F64" s="260">
        <f>SUM(F58:F63)</f>
        <v>62</v>
      </c>
      <c r="G64" s="260">
        <f>SUM(G58:G63)</f>
        <v>0</v>
      </c>
      <c r="H64" s="276">
        <f>G64/D64</f>
        <v>0</v>
      </c>
      <c r="I64" s="64">
        <f>SUM(I58:I63)</f>
        <v>46809</v>
      </c>
      <c r="J64" s="284">
        <f t="shared" si="6"/>
        <v>56.66949152542373</v>
      </c>
      <c r="K64" s="274"/>
    </row>
  </sheetData>
  <sheetProtection/>
  <mergeCells count="4">
    <mergeCell ref="E1:H1"/>
    <mergeCell ref="E2:H2"/>
    <mergeCell ref="D2:D3"/>
    <mergeCell ref="I2:I3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O75"/>
  <sheetViews>
    <sheetView zoomScalePageLayoutView="0" workbookViewId="0" topLeftCell="A48">
      <selection activeCell="C71" sqref="C71"/>
    </sheetView>
  </sheetViews>
  <sheetFormatPr defaultColWidth="9.00390625" defaultRowHeight="16.5"/>
  <cols>
    <col min="1" max="1" width="10.125" style="2" customWidth="1"/>
    <col min="2" max="2" width="20.25390625" style="2" customWidth="1"/>
    <col min="3" max="3" width="9.125" style="35" customWidth="1"/>
    <col min="4" max="4" width="8.00390625" style="29" bestFit="1" customWidth="1"/>
    <col min="5" max="5" width="6.625" style="29" bestFit="1" customWidth="1"/>
    <col min="6" max="6" width="8.00390625" style="29" bestFit="1" customWidth="1"/>
    <col min="7" max="7" width="7.50390625" style="29" bestFit="1" customWidth="1"/>
    <col min="8" max="8" width="8.875" style="37" bestFit="1" customWidth="1"/>
    <col min="9" max="9" width="9.125" style="29" customWidth="1"/>
    <col min="10" max="10" width="5.125" style="35" hidden="1" customWidth="1"/>
    <col min="11" max="11" width="0.12890625" style="35" customWidth="1"/>
    <col min="12" max="12" width="9.625" style="29" customWidth="1"/>
    <col min="13" max="13" width="14.875" style="2" customWidth="1"/>
    <col min="14" max="14" width="6.125" style="2" customWidth="1"/>
    <col min="15" max="16384" width="9.00390625" style="2" customWidth="1"/>
  </cols>
  <sheetData>
    <row r="1" ht="2.25" customHeight="1"/>
    <row r="2" spans="1:14" s="4" customFormat="1" ht="16.5" customHeight="1">
      <c r="A2" s="18" t="s">
        <v>16</v>
      </c>
      <c r="B2" s="12"/>
      <c r="C2" s="80"/>
      <c r="D2" s="80"/>
      <c r="E2" s="296"/>
      <c r="F2" s="296"/>
      <c r="G2" s="296"/>
      <c r="H2" s="296"/>
      <c r="I2" s="81"/>
      <c r="J2" s="80"/>
      <c r="K2" s="80"/>
      <c r="L2" s="81"/>
      <c r="M2" s="10"/>
      <c r="N2" s="3"/>
    </row>
    <row r="3" spans="1:14" s="4" customFormat="1" ht="16.5" customHeight="1">
      <c r="A3" s="8"/>
      <c r="B3" s="7"/>
      <c r="C3" s="79"/>
      <c r="D3" s="300" t="s">
        <v>249</v>
      </c>
      <c r="E3" s="297" t="s">
        <v>34</v>
      </c>
      <c r="F3" s="298"/>
      <c r="G3" s="298"/>
      <c r="H3" s="299"/>
      <c r="I3" s="302" t="s">
        <v>248</v>
      </c>
      <c r="J3" s="135"/>
      <c r="K3" s="33"/>
      <c r="L3" s="86"/>
      <c r="M3" s="9"/>
      <c r="N3" s="3"/>
    </row>
    <row r="4" spans="1:14" s="4" customFormat="1" ht="71.25" customHeight="1">
      <c r="A4" s="13" t="s">
        <v>0</v>
      </c>
      <c r="B4" s="23" t="s">
        <v>1</v>
      </c>
      <c r="C4" s="164" t="s">
        <v>184</v>
      </c>
      <c r="D4" s="301"/>
      <c r="E4" s="209" t="s">
        <v>3</v>
      </c>
      <c r="F4" s="209" t="s">
        <v>4</v>
      </c>
      <c r="G4" s="169" t="s">
        <v>190</v>
      </c>
      <c r="H4" s="210" t="s">
        <v>33</v>
      </c>
      <c r="I4" s="303"/>
      <c r="J4" s="136" t="s">
        <v>127</v>
      </c>
      <c r="K4" s="137" t="s">
        <v>128</v>
      </c>
      <c r="L4" s="87" t="s">
        <v>35</v>
      </c>
      <c r="M4" s="22" t="s">
        <v>2</v>
      </c>
      <c r="N4" s="3"/>
    </row>
    <row r="5" spans="1:14" s="50" customFormat="1" ht="22.5" customHeight="1">
      <c r="A5" s="19"/>
      <c r="B5" s="47" t="s">
        <v>5</v>
      </c>
      <c r="C5" s="45">
        <f>SUM(C11,C20,C37,C45,C57,C62,C68,C72)</f>
        <v>6306</v>
      </c>
      <c r="D5" s="45">
        <f>SUM(D11,D20,D37,D45,D57,D62,D68,D72)</f>
        <v>1931</v>
      </c>
      <c r="E5" s="145">
        <f>SUM(E11,E20,E37,E45,E57,E62,E68,E72)</f>
        <v>502</v>
      </c>
      <c r="F5" s="145">
        <f>SUM(F11,F20,F37,F45,F57,F62,F68,F72)</f>
        <v>1429</v>
      </c>
      <c r="G5" s="145">
        <f>SUM(G11,G20,G37,G45,G57,G62,G68,G72)</f>
        <v>8</v>
      </c>
      <c r="H5" s="146">
        <f>G5/D5</f>
        <v>0.004142931123770067</v>
      </c>
      <c r="I5" s="66">
        <f>SUM(I11,I20,I37,I45,I57,I62,I68,I72)</f>
        <v>22165</v>
      </c>
      <c r="J5" s="138">
        <f>SUM(J11,J20,J37,J45,J57,J62,J68,J72)</f>
        <v>57</v>
      </c>
      <c r="K5" s="138">
        <f>SUM(K11,K20,K37,K45,K57,K62,K68,K72)</f>
        <v>134</v>
      </c>
      <c r="L5" s="45">
        <f aca="true" t="shared" si="0" ref="L5:L11">I5/D5</f>
        <v>11.478508544795442</v>
      </c>
      <c r="M5" s="57"/>
      <c r="N5" s="49"/>
    </row>
    <row r="6" spans="1:14" s="4" customFormat="1" ht="16.5" customHeight="1">
      <c r="A6" s="20" t="s">
        <v>6</v>
      </c>
      <c r="B6" s="139" t="s">
        <v>129</v>
      </c>
      <c r="C6" s="30">
        <v>151</v>
      </c>
      <c r="D6" s="30">
        <f>SUM(E6+F6)</f>
        <v>33</v>
      </c>
      <c r="E6" s="147">
        <v>2</v>
      </c>
      <c r="F6" s="147">
        <v>31</v>
      </c>
      <c r="G6" s="147">
        <v>0</v>
      </c>
      <c r="H6" s="148">
        <f aca="true" t="shared" si="1" ref="H6:H72">G6/D6</f>
        <v>0</v>
      </c>
      <c r="I6" s="69">
        <v>391</v>
      </c>
      <c r="J6" s="75">
        <v>0</v>
      </c>
      <c r="K6" s="69">
        <v>0</v>
      </c>
      <c r="L6" s="30">
        <f t="shared" si="0"/>
        <v>11.848484848484848</v>
      </c>
      <c r="M6" s="9"/>
      <c r="N6" s="3"/>
    </row>
    <row r="7" spans="1:14" s="4" customFormat="1" ht="16.5" customHeight="1">
      <c r="A7" s="5" t="s">
        <v>18</v>
      </c>
      <c r="B7" s="59" t="s">
        <v>130</v>
      </c>
      <c r="C7" s="31">
        <v>107</v>
      </c>
      <c r="D7" s="30">
        <f>SUM(E7+F7)</f>
        <v>14</v>
      </c>
      <c r="E7" s="149">
        <v>2</v>
      </c>
      <c r="F7" s="149">
        <v>12</v>
      </c>
      <c r="G7" s="149">
        <v>0</v>
      </c>
      <c r="H7" s="150">
        <f t="shared" si="1"/>
        <v>0</v>
      </c>
      <c r="I7" s="71">
        <v>152</v>
      </c>
      <c r="J7" s="76">
        <v>1</v>
      </c>
      <c r="K7" s="71">
        <v>3</v>
      </c>
      <c r="L7" s="31">
        <f t="shared" si="0"/>
        <v>10.857142857142858</v>
      </c>
      <c r="M7" s="7"/>
      <c r="N7" s="3"/>
    </row>
    <row r="8" spans="1:14" s="4" customFormat="1" ht="16.5" customHeight="1">
      <c r="A8" s="5"/>
      <c r="B8" s="59" t="s">
        <v>131</v>
      </c>
      <c r="C8" s="31">
        <v>107</v>
      </c>
      <c r="D8" s="30">
        <f>SUM(E8+F8)</f>
        <v>33</v>
      </c>
      <c r="E8" s="149">
        <v>18</v>
      </c>
      <c r="F8" s="149">
        <v>15</v>
      </c>
      <c r="G8" s="149">
        <v>0</v>
      </c>
      <c r="H8" s="150">
        <f t="shared" si="1"/>
        <v>0</v>
      </c>
      <c r="I8" s="71">
        <v>246</v>
      </c>
      <c r="J8" s="76">
        <v>0</v>
      </c>
      <c r="K8" s="71">
        <v>0</v>
      </c>
      <c r="L8" s="31">
        <f t="shared" si="0"/>
        <v>7.454545454545454</v>
      </c>
      <c r="M8" s="7"/>
      <c r="N8" s="3"/>
    </row>
    <row r="9" spans="1:14" s="4" customFormat="1" ht="16.5" customHeight="1">
      <c r="A9" s="5"/>
      <c r="B9" s="59" t="s">
        <v>132</v>
      </c>
      <c r="C9" s="31">
        <v>95</v>
      </c>
      <c r="D9" s="30">
        <f>SUM(E9+F9)</f>
        <v>29</v>
      </c>
      <c r="E9" s="149">
        <v>5</v>
      </c>
      <c r="F9" s="149">
        <v>24</v>
      </c>
      <c r="G9" s="149">
        <v>0</v>
      </c>
      <c r="H9" s="150">
        <f t="shared" si="1"/>
        <v>0</v>
      </c>
      <c r="I9" s="71">
        <v>211</v>
      </c>
      <c r="J9" s="76">
        <v>0</v>
      </c>
      <c r="K9" s="71">
        <v>0</v>
      </c>
      <c r="L9" s="31">
        <f t="shared" si="0"/>
        <v>7.275862068965517</v>
      </c>
      <c r="M9" s="7"/>
      <c r="N9" s="3"/>
    </row>
    <row r="10" spans="1:14" s="4" customFormat="1" ht="16.5" customHeight="1">
      <c r="A10" s="5"/>
      <c r="B10" s="60" t="s">
        <v>133</v>
      </c>
      <c r="C10" s="36">
        <v>80</v>
      </c>
      <c r="D10" s="30">
        <f>SUM(E10+F10)</f>
        <v>14</v>
      </c>
      <c r="E10" s="151">
        <v>2</v>
      </c>
      <c r="F10" s="151">
        <v>12</v>
      </c>
      <c r="G10" s="151">
        <v>0</v>
      </c>
      <c r="H10" s="152">
        <f t="shared" si="1"/>
        <v>0</v>
      </c>
      <c r="I10" s="73">
        <v>124</v>
      </c>
      <c r="J10" s="140">
        <v>0</v>
      </c>
      <c r="K10" s="73">
        <v>0</v>
      </c>
      <c r="L10" s="36">
        <f t="shared" si="0"/>
        <v>8.857142857142858</v>
      </c>
      <c r="M10" s="11"/>
      <c r="N10" s="3" t="s">
        <v>14</v>
      </c>
    </row>
    <row r="11" spans="1:14" s="44" customFormat="1" ht="16.5" customHeight="1">
      <c r="A11" s="5"/>
      <c r="B11" s="27" t="s">
        <v>17</v>
      </c>
      <c r="C11" s="48">
        <f>SUM(C6:C10)</f>
        <v>540</v>
      </c>
      <c r="D11" s="48">
        <f>SUM(D6:D10)</f>
        <v>123</v>
      </c>
      <c r="E11" s="153">
        <f>SUM(E6:E10)</f>
        <v>29</v>
      </c>
      <c r="F11" s="154">
        <f>SUM(F6:F10)</f>
        <v>94</v>
      </c>
      <c r="G11" s="154">
        <f>SUM(G6:G10)</f>
        <v>0</v>
      </c>
      <c r="H11" s="155">
        <f t="shared" si="1"/>
        <v>0</v>
      </c>
      <c r="I11" s="48">
        <f>SUM(I6:I10)</f>
        <v>1124</v>
      </c>
      <c r="J11" s="141">
        <f>SUM(J6:J10)</f>
        <v>1</v>
      </c>
      <c r="K11" s="48">
        <f>SUM(K6:K10)</f>
        <v>3</v>
      </c>
      <c r="L11" s="65">
        <f t="shared" si="0"/>
        <v>9.138211382113822</v>
      </c>
      <c r="M11" s="54"/>
      <c r="N11" s="43"/>
    </row>
    <row r="12" spans="1:14" s="44" customFormat="1" ht="16.5" customHeight="1">
      <c r="A12" s="5"/>
      <c r="B12" s="233" t="s">
        <v>235</v>
      </c>
      <c r="C12" s="234">
        <v>0</v>
      </c>
      <c r="D12" s="235">
        <f>SUM(E12)+F12</f>
        <v>0</v>
      </c>
      <c r="E12" s="147">
        <v>0</v>
      </c>
      <c r="F12" s="147">
        <v>0</v>
      </c>
      <c r="G12" s="147">
        <v>0</v>
      </c>
      <c r="H12" s="157"/>
      <c r="I12" s="234">
        <v>0</v>
      </c>
      <c r="J12" s="172"/>
      <c r="K12" s="171"/>
      <c r="L12" s="167"/>
      <c r="M12" s="168"/>
      <c r="N12" s="43"/>
    </row>
    <row r="13" spans="1:14" s="4" customFormat="1" ht="16.5" customHeight="1">
      <c r="A13" s="21" t="s">
        <v>7</v>
      </c>
      <c r="B13" s="62" t="s">
        <v>134</v>
      </c>
      <c r="C13" s="170">
        <v>125</v>
      </c>
      <c r="D13" s="235">
        <f aca="true" t="shared" si="2" ref="D13:D19">SUM(E13)+F13</f>
        <v>27</v>
      </c>
      <c r="E13" s="158">
        <v>10</v>
      </c>
      <c r="F13" s="149">
        <v>17</v>
      </c>
      <c r="G13" s="149">
        <v>0</v>
      </c>
      <c r="H13" s="159">
        <f t="shared" si="1"/>
        <v>0</v>
      </c>
      <c r="I13" s="71">
        <v>533</v>
      </c>
      <c r="J13" s="76">
        <v>0</v>
      </c>
      <c r="K13" s="71">
        <v>0</v>
      </c>
      <c r="L13" s="170">
        <f aca="true" t="shared" si="3" ref="L13:L20">I13/D13</f>
        <v>19.74074074074074</v>
      </c>
      <c r="M13" s="7"/>
      <c r="N13" s="3"/>
    </row>
    <row r="14" spans="1:14" s="4" customFormat="1" ht="16.5" customHeight="1">
      <c r="A14" s="5" t="s">
        <v>19</v>
      </c>
      <c r="B14" s="59" t="s">
        <v>135</v>
      </c>
      <c r="C14" s="31">
        <v>124</v>
      </c>
      <c r="D14" s="235">
        <f t="shared" si="2"/>
        <v>28</v>
      </c>
      <c r="E14" s="158">
        <v>10</v>
      </c>
      <c r="F14" s="149">
        <v>18</v>
      </c>
      <c r="G14" s="149">
        <v>0</v>
      </c>
      <c r="H14" s="159">
        <f t="shared" si="1"/>
        <v>0</v>
      </c>
      <c r="I14" s="71">
        <v>510</v>
      </c>
      <c r="J14" s="76">
        <v>0</v>
      </c>
      <c r="K14" s="71">
        <v>0</v>
      </c>
      <c r="L14" s="31">
        <f t="shared" si="3"/>
        <v>18.214285714285715</v>
      </c>
      <c r="M14" s="7"/>
      <c r="N14" s="3"/>
    </row>
    <row r="15" spans="1:14" s="4" customFormat="1" ht="16.5" customHeight="1">
      <c r="A15" s="5"/>
      <c r="B15" s="59" t="s">
        <v>136</v>
      </c>
      <c r="C15" s="31">
        <v>130</v>
      </c>
      <c r="D15" s="235">
        <f t="shared" si="2"/>
        <v>43</v>
      </c>
      <c r="E15" s="158">
        <v>15</v>
      </c>
      <c r="F15" s="149">
        <v>28</v>
      </c>
      <c r="G15" s="149">
        <v>0</v>
      </c>
      <c r="H15" s="159">
        <f t="shared" si="1"/>
        <v>0</v>
      </c>
      <c r="I15" s="71">
        <v>818</v>
      </c>
      <c r="J15" s="76">
        <v>13</v>
      </c>
      <c r="K15" s="71">
        <v>39</v>
      </c>
      <c r="L15" s="31">
        <f t="shared" si="3"/>
        <v>19.023255813953487</v>
      </c>
      <c r="M15" s="7"/>
      <c r="N15" s="3"/>
    </row>
    <row r="16" spans="1:14" s="4" customFormat="1" ht="16.5" customHeight="1">
      <c r="A16" s="5"/>
      <c r="B16" s="59" t="s">
        <v>137</v>
      </c>
      <c r="C16" s="31">
        <v>66</v>
      </c>
      <c r="D16" s="235">
        <f t="shared" si="2"/>
        <v>25</v>
      </c>
      <c r="E16" s="158">
        <v>7</v>
      </c>
      <c r="F16" s="149">
        <v>18</v>
      </c>
      <c r="G16" s="149">
        <v>0</v>
      </c>
      <c r="H16" s="159">
        <f t="shared" si="1"/>
        <v>0</v>
      </c>
      <c r="I16" s="71">
        <v>288</v>
      </c>
      <c r="J16" s="76">
        <v>0</v>
      </c>
      <c r="K16" s="71">
        <v>0</v>
      </c>
      <c r="L16" s="31">
        <f t="shared" si="3"/>
        <v>11.52</v>
      </c>
      <c r="M16" s="7"/>
      <c r="N16" s="3"/>
    </row>
    <row r="17" spans="1:14" s="4" customFormat="1" ht="16.5" customHeight="1">
      <c r="A17" s="5"/>
      <c r="B17" s="59" t="s">
        <v>138</v>
      </c>
      <c r="C17" s="31">
        <v>41</v>
      </c>
      <c r="D17" s="235">
        <f t="shared" si="2"/>
        <v>12</v>
      </c>
      <c r="E17" s="158">
        <v>3</v>
      </c>
      <c r="F17" s="149">
        <v>9</v>
      </c>
      <c r="G17" s="149">
        <v>0</v>
      </c>
      <c r="H17" s="159">
        <f t="shared" si="1"/>
        <v>0</v>
      </c>
      <c r="I17" s="71">
        <v>112</v>
      </c>
      <c r="J17" s="76">
        <v>1</v>
      </c>
      <c r="K17" s="71">
        <v>3</v>
      </c>
      <c r="L17" s="31">
        <f t="shared" si="3"/>
        <v>9.333333333333334</v>
      </c>
      <c r="M17" s="7"/>
      <c r="N17" s="3"/>
    </row>
    <row r="18" spans="1:14" s="4" customFormat="1" ht="16.5" customHeight="1">
      <c r="A18" s="5"/>
      <c r="B18" s="59" t="s">
        <v>139</v>
      </c>
      <c r="C18" s="31">
        <v>88</v>
      </c>
      <c r="D18" s="235">
        <f t="shared" si="2"/>
        <v>21</v>
      </c>
      <c r="E18" s="158">
        <v>9</v>
      </c>
      <c r="F18" s="149">
        <v>12</v>
      </c>
      <c r="G18" s="149">
        <v>0</v>
      </c>
      <c r="H18" s="159">
        <f t="shared" si="1"/>
        <v>0</v>
      </c>
      <c r="I18" s="71">
        <v>260</v>
      </c>
      <c r="J18" s="76">
        <v>1</v>
      </c>
      <c r="K18" s="71">
        <v>3</v>
      </c>
      <c r="L18" s="31">
        <f t="shared" si="3"/>
        <v>12.380952380952381</v>
      </c>
      <c r="M18" s="7"/>
      <c r="N18" s="3"/>
    </row>
    <row r="19" spans="1:14" s="4" customFormat="1" ht="16.5" customHeight="1">
      <c r="A19" s="5"/>
      <c r="B19" s="60" t="s">
        <v>140</v>
      </c>
      <c r="C19" s="36">
        <v>22</v>
      </c>
      <c r="D19" s="235">
        <f t="shared" si="2"/>
        <v>16</v>
      </c>
      <c r="E19" s="160">
        <v>9</v>
      </c>
      <c r="F19" s="151">
        <v>7</v>
      </c>
      <c r="G19" s="151">
        <v>0</v>
      </c>
      <c r="H19" s="161">
        <f t="shared" si="1"/>
        <v>0</v>
      </c>
      <c r="I19" s="73">
        <v>49</v>
      </c>
      <c r="J19" s="140">
        <v>0</v>
      </c>
      <c r="K19" s="73">
        <v>0</v>
      </c>
      <c r="L19" s="36">
        <f t="shared" si="3"/>
        <v>3.0625</v>
      </c>
      <c r="M19" s="11"/>
      <c r="N19" s="3"/>
    </row>
    <row r="20" spans="1:14" s="44" customFormat="1" ht="16.5" customHeight="1">
      <c r="A20" s="5"/>
      <c r="B20" s="27" t="s">
        <v>20</v>
      </c>
      <c r="C20" s="28">
        <f>SUM(C12:C19)</f>
        <v>596</v>
      </c>
      <c r="D20" s="28">
        <f>SUM(D12:D19)</f>
        <v>172</v>
      </c>
      <c r="E20" s="163">
        <f>SUM(E12:E19)</f>
        <v>63</v>
      </c>
      <c r="F20" s="163">
        <f>SUM(F12:F19)</f>
        <v>109</v>
      </c>
      <c r="G20" s="163">
        <f>SUM(G12:G19)</f>
        <v>0</v>
      </c>
      <c r="H20" s="155">
        <f t="shared" si="1"/>
        <v>0</v>
      </c>
      <c r="I20" s="28">
        <f>SUM(I12:I19)</f>
        <v>2570</v>
      </c>
      <c r="J20" s="64">
        <f>SUM(J13:J19)</f>
        <v>15</v>
      </c>
      <c r="K20" s="28">
        <f>SUM(K13:K19)</f>
        <v>45</v>
      </c>
      <c r="L20" s="65">
        <f t="shared" si="3"/>
        <v>14.94186046511628</v>
      </c>
      <c r="M20" s="46"/>
      <c r="N20" s="43"/>
    </row>
    <row r="21" spans="1:14" s="243" customFormat="1" ht="16.5" customHeight="1">
      <c r="A21" s="236"/>
      <c r="B21" s="237" t="s">
        <v>123</v>
      </c>
      <c r="C21" s="238">
        <v>0</v>
      </c>
      <c r="D21" s="239">
        <f>SUM(E21)+F21</f>
        <v>0</v>
      </c>
      <c r="E21" s="158">
        <v>0</v>
      </c>
      <c r="F21" s="149">
        <v>0</v>
      </c>
      <c r="G21" s="149">
        <v>0</v>
      </c>
      <c r="H21" s="159"/>
      <c r="I21" s="238">
        <v>0</v>
      </c>
      <c r="J21" s="240"/>
      <c r="K21" s="238">
        <v>0</v>
      </c>
      <c r="L21" s="72"/>
      <c r="M21" s="241"/>
      <c r="N21" s="242"/>
    </row>
    <row r="22" spans="1:14" s="4" customFormat="1" ht="22.5" customHeight="1">
      <c r="A22" s="5" t="s">
        <v>10</v>
      </c>
      <c r="B22" s="130" t="s">
        <v>141</v>
      </c>
      <c r="C22" s="170">
        <v>0</v>
      </c>
      <c r="D22" s="239">
        <f aca="true" t="shared" si="4" ref="D22:D36">SUM(E22)+F22</f>
        <v>0</v>
      </c>
      <c r="E22" s="158">
        <v>0</v>
      </c>
      <c r="F22" s="149">
        <v>0</v>
      </c>
      <c r="G22" s="149">
        <v>0</v>
      </c>
      <c r="H22" s="159" t="e">
        <f t="shared" si="1"/>
        <v>#DIV/0!</v>
      </c>
      <c r="I22" s="71">
        <v>0</v>
      </c>
      <c r="J22" s="76">
        <v>0</v>
      </c>
      <c r="K22" s="71">
        <v>0</v>
      </c>
      <c r="L22" s="72" t="e">
        <f aca="true" t="shared" si="5" ref="L22:L45">I22/D22</f>
        <v>#DIV/0!</v>
      </c>
      <c r="M22" s="7"/>
      <c r="N22" s="3"/>
    </row>
    <row r="23" spans="1:14" s="4" customFormat="1" ht="24" customHeight="1">
      <c r="A23" s="5" t="s">
        <v>21</v>
      </c>
      <c r="B23" s="142" t="s">
        <v>142</v>
      </c>
      <c r="C23" s="31">
        <v>0</v>
      </c>
      <c r="D23" s="239">
        <f t="shared" si="4"/>
        <v>0</v>
      </c>
      <c r="E23" s="158">
        <v>0</v>
      </c>
      <c r="F23" s="149">
        <v>0</v>
      </c>
      <c r="G23" s="149">
        <v>0</v>
      </c>
      <c r="H23" s="159" t="e">
        <f t="shared" si="1"/>
        <v>#DIV/0!</v>
      </c>
      <c r="I23" s="71">
        <v>0</v>
      </c>
      <c r="J23" s="76">
        <v>9</v>
      </c>
      <c r="K23" s="71">
        <v>10</v>
      </c>
      <c r="L23" s="72" t="e">
        <f t="shared" si="5"/>
        <v>#DIV/0!</v>
      </c>
      <c r="M23" s="7"/>
      <c r="N23" s="3"/>
    </row>
    <row r="24" spans="1:14" s="4" customFormat="1" ht="16.5" customHeight="1">
      <c r="A24" s="5"/>
      <c r="B24" s="59" t="s">
        <v>143</v>
      </c>
      <c r="C24" s="31">
        <v>98</v>
      </c>
      <c r="D24" s="239">
        <f t="shared" si="4"/>
        <v>31</v>
      </c>
      <c r="E24" s="158">
        <v>17</v>
      </c>
      <c r="F24" s="149">
        <v>14</v>
      </c>
      <c r="G24" s="149">
        <v>0</v>
      </c>
      <c r="H24" s="159">
        <f t="shared" si="1"/>
        <v>0</v>
      </c>
      <c r="I24" s="71">
        <v>227</v>
      </c>
      <c r="J24" s="76">
        <v>0</v>
      </c>
      <c r="K24" s="71">
        <v>0</v>
      </c>
      <c r="L24" s="72">
        <f t="shared" si="5"/>
        <v>7.32258064516129</v>
      </c>
      <c r="M24" s="7"/>
      <c r="N24" s="3"/>
    </row>
    <row r="25" spans="1:14" s="4" customFormat="1" ht="16.5" customHeight="1">
      <c r="A25" s="5"/>
      <c r="B25" s="59" t="s">
        <v>144</v>
      </c>
      <c r="C25" s="31">
        <v>167</v>
      </c>
      <c r="D25" s="239">
        <f t="shared" si="4"/>
        <v>41</v>
      </c>
      <c r="E25" s="158">
        <v>12</v>
      </c>
      <c r="F25" s="149">
        <v>29</v>
      </c>
      <c r="G25" s="149">
        <v>4</v>
      </c>
      <c r="H25" s="159">
        <f t="shared" si="1"/>
        <v>0.0975609756097561</v>
      </c>
      <c r="I25" s="71">
        <v>419</v>
      </c>
      <c r="J25" s="76">
        <v>0</v>
      </c>
      <c r="K25" s="71">
        <v>0</v>
      </c>
      <c r="L25" s="72">
        <f t="shared" si="5"/>
        <v>10.21951219512195</v>
      </c>
      <c r="M25" s="7"/>
      <c r="N25" s="3"/>
    </row>
    <row r="26" spans="1:14" s="4" customFormat="1" ht="16.5" customHeight="1">
      <c r="A26" s="5"/>
      <c r="B26" s="59" t="s">
        <v>145</v>
      </c>
      <c r="C26" s="31">
        <v>168</v>
      </c>
      <c r="D26" s="239">
        <f t="shared" si="4"/>
        <v>65</v>
      </c>
      <c r="E26" s="158">
        <v>16</v>
      </c>
      <c r="F26" s="149">
        <v>49</v>
      </c>
      <c r="G26" s="149">
        <v>0</v>
      </c>
      <c r="H26" s="159">
        <f t="shared" si="1"/>
        <v>0</v>
      </c>
      <c r="I26" s="71">
        <v>283</v>
      </c>
      <c r="J26" s="76">
        <v>6</v>
      </c>
      <c r="K26" s="71">
        <v>15</v>
      </c>
      <c r="L26" s="72">
        <f t="shared" si="5"/>
        <v>4.3538461538461535</v>
      </c>
      <c r="M26" s="7"/>
      <c r="N26" s="3"/>
    </row>
    <row r="27" spans="1:14" s="4" customFormat="1" ht="16.5" customHeight="1">
      <c r="A27" s="5"/>
      <c r="B27" s="59" t="s">
        <v>146</v>
      </c>
      <c r="C27" s="31">
        <v>99</v>
      </c>
      <c r="D27" s="239">
        <f t="shared" si="4"/>
        <v>16</v>
      </c>
      <c r="E27" s="158">
        <v>8</v>
      </c>
      <c r="F27" s="149">
        <v>8</v>
      </c>
      <c r="G27" s="149">
        <v>0</v>
      </c>
      <c r="H27" s="159">
        <f t="shared" si="1"/>
        <v>0</v>
      </c>
      <c r="I27" s="71">
        <v>306</v>
      </c>
      <c r="J27" s="76">
        <v>1</v>
      </c>
      <c r="K27" s="71">
        <v>3</v>
      </c>
      <c r="L27" s="72">
        <f t="shared" si="5"/>
        <v>19.125</v>
      </c>
      <c r="M27" s="7"/>
      <c r="N27" s="3"/>
    </row>
    <row r="28" spans="1:14" s="4" customFormat="1" ht="16.5" customHeight="1">
      <c r="A28" s="5"/>
      <c r="B28" s="59" t="s">
        <v>147</v>
      </c>
      <c r="C28" s="31">
        <v>106</v>
      </c>
      <c r="D28" s="239">
        <f t="shared" si="4"/>
        <v>47</v>
      </c>
      <c r="E28" s="158">
        <v>4</v>
      </c>
      <c r="F28" s="149">
        <v>43</v>
      </c>
      <c r="G28" s="149">
        <v>0</v>
      </c>
      <c r="H28" s="159">
        <f t="shared" si="1"/>
        <v>0</v>
      </c>
      <c r="I28" s="71">
        <v>332</v>
      </c>
      <c r="J28" s="76">
        <v>1</v>
      </c>
      <c r="K28" s="71">
        <v>2</v>
      </c>
      <c r="L28" s="72">
        <f t="shared" si="5"/>
        <v>7.0638297872340425</v>
      </c>
      <c r="M28" s="7"/>
      <c r="N28" s="3"/>
    </row>
    <row r="29" spans="1:14" s="4" customFormat="1" ht="16.5" customHeight="1">
      <c r="A29" s="5"/>
      <c r="B29" s="59" t="s">
        <v>148</v>
      </c>
      <c r="C29" s="31">
        <v>88</v>
      </c>
      <c r="D29" s="239">
        <f t="shared" si="4"/>
        <v>29</v>
      </c>
      <c r="E29" s="158">
        <v>6</v>
      </c>
      <c r="F29" s="149">
        <v>23</v>
      </c>
      <c r="G29" s="149">
        <v>4</v>
      </c>
      <c r="H29" s="159">
        <f t="shared" si="1"/>
        <v>0.13793103448275862</v>
      </c>
      <c r="I29" s="71">
        <v>180</v>
      </c>
      <c r="J29" s="76">
        <v>0</v>
      </c>
      <c r="K29" s="71">
        <v>0</v>
      </c>
      <c r="L29" s="72">
        <f t="shared" si="5"/>
        <v>6.206896551724138</v>
      </c>
      <c r="M29" s="7"/>
      <c r="N29" s="3"/>
    </row>
    <row r="30" spans="1:14" s="4" customFormat="1" ht="16.5" customHeight="1">
      <c r="A30" s="5"/>
      <c r="B30" s="59" t="s">
        <v>149</v>
      </c>
      <c r="C30" s="31">
        <v>142</v>
      </c>
      <c r="D30" s="239">
        <f t="shared" si="4"/>
        <v>66</v>
      </c>
      <c r="E30" s="158">
        <v>20</v>
      </c>
      <c r="F30" s="149">
        <v>46</v>
      </c>
      <c r="G30" s="149">
        <v>0</v>
      </c>
      <c r="H30" s="159">
        <f t="shared" si="1"/>
        <v>0</v>
      </c>
      <c r="I30" s="71">
        <v>368</v>
      </c>
      <c r="J30" s="76">
        <v>7</v>
      </c>
      <c r="K30" s="71">
        <v>18</v>
      </c>
      <c r="L30" s="72">
        <f t="shared" si="5"/>
        <v>5.575757575757576</v>
      </c>
      <c r="M30" s="7"/>
      <c r="N30" s="3"/>
    </row>
    <row r="31" spans="1:14" s="4" customFormat="1" ht="16.5" customHeight="1">
      <c r="A31" s="5"/>
      <c r="B31" s="59" t="s">
        <v>150</v>
      </c>
      <c r="C31" s="31">
        <v>98</v>
      </c>
      <c r="D31" s="239">
        <f t="shared" si="4"/>
        <v>64</v>
      </c>
      <c r="E31" s="158">
        <v>16</v>
      </c>
      <c r="F31" s="149">
        <v>48</v>
      </c>
      <c r="G31" s="149">
        <v>0</v>
      </c>
      <c r="H31" s="159">
        <f t="shared" si="1"/>
        <v>0</v>
      </c>
      <c r="I31" s="71">
        <v>291</v>
      </c>
      <c r="J31" s="76">
        <v>0</v>
      </c>
      <c r="K31" s="71">
        <v>0</v>
      </c>
      <c r="L31" s="72">
        <f t="shared" si="5"/>
        <v>4.546875</v>
      </c>
      <c r="M31" s="7"/>
      <c r="N31" s="3"/>
    </row>
    <row r="32" spans="1:14" s="4" customFormat="1" ht="16.5" customHeight="1">
      <c r="A32" s="5"/>
      <c r="B32" s="59" t="s">
        <v>151</v>
      </c>
      <c r="C32" s="31">
        <v>111</v>
      </c>
      <c r="D32" s="239">
        <f t="shared" si="4"/>
        <v>41</v>
      </c>
      <c r="E32" s="158">
        <v>4</v>
      </c>
      <c r="F32" s="149">
        <v>37</v>
      </c>
      <c r="G32" s="149">
        <v>0</v>
      </c>
      <c r="H32" s="159">
        <f t="shared" si="1"/>
        <v>0</v>
      </c>
      <c r="I32" s="71">
        <v>309</v>
      </c>
      <c r="J32" s="76">
        <v>0</v>
      </c>
      <c r="K32" s="71">
        <v>0</v>
      </c>
      <c r="L32" s="72">
        <f t="shared" si="5"/>
        <v>7.536585365853658</v>
      </c>
      <c r="M32" s="7"/>
      <c r="N32" s="3"/>
    </row>
    <row r="33" spans="1:14" s="4" customFormat="1" ht="16.5" customHeight="1">
      <c r="A33" s="5"/>
      <c r="B33" s="59" t="s">
        <v>152</v>
      </c>
      <c r="C33" s="31">
        <v>127</v>
      </c>
      <c r="D33" s="239">
        <f t="shared" si="4"/>
        <v>64</v>
      </c>
      <c r="E33" s="158">
        <v>18</v>
      </c>
      <c r="F33" s="149">
        <v>46</v>
      </c>
      <c r="G33" s="149">
        <v>0</v>
      </c>
      <c r="H33" s="159">
        <f t="shared" si="1"/>
        <v>0</v>
      </c>
      <c r="I33" s="71">
        <v>460</v>
      </c>
      <c r="J33" s="76">
        <v>1</v>
      </c>
      <c r="K33" s="71">
        <v>4</v>
      </c>
      <c r="L33" s="72">
        <f t="shared" si="5"/>
        <v>7.1875</v>
      </c>
      <c r="M33" s="7"/>
      <c r="N33" s="3"/>
    </row>
    <row r="34" spans="1:14" s="4" customFormat="1" ht="16.5" customHeight="1">
      <c r="A34" s="5"/>
      <c r="B34" s="59" t="s">
        <v>153</v>
      </c>
      <c r="C34" s="31">
        <v>137</v>
      </c>
      <c r="D34" s="239">
        <f t="shared" si="4"/>
        <v>31</v>
      </c>
      <c r="E34" s="158">
        <v>5</v>
      </c>
      <c r="F34" s="149">
        <v>26</v>
      </c>
      <c r="G34" s="149">
        <v>0</v>
      </c>
      <c r="H34" s="159">
        <f t="shared" si="1"/>
        <v>0</v>
      </c>
      <c r="I34" s="71">
        <v>423</v>
      </c>
      <c r="J34" s="76">
        <v>0</v>
      </c>
      <c r="K34" s="71">
        <v>0</v>
      </c>
      <c r="L34" s="72">
        <f t="shared" si="5"/>
        <v>13.64516129032258</v>
      </c>
      <c r="M34" s="7"/>
      <c r="N34" s="3"/>
    </row>
    <row r="35" spans="1:14" s="4" customFormat="1" ht="16.5" customHeight="1">
      <c r="A35" s="5"/>
      <c r="B35" s="59" t="s">
        <v>154</v>
      </c>
      <c r="C35" s="31">
        <v>171</v>
      </c>
      <c r="D35" s="239">
        <f t="shared" si="4"/>
        <v>82</v>
      </c>
      <c r="E35" s="158">
        <v>29</v>
      </c>
      <c r="F35" s="149">
        <v>53</v>
      </c>
      <c r="G35" s="149">
        <v>0</v>
      </c>
      <c r="H35" s="159">
        <f t="shared" si="1"/>
        <v>0</v>
      </c>
      <c r="I35" s="71">
        <v>818</v>
      </c>
      <c r="J35" s="76">
        <v>0</v>
      </c>
      <c r="K35" s="71">
        <v>0</v>
      </c>
      <c r="L35" s="72">
        <f t="shared" si="5"/>
        <v>9.975609756097562</v>
      </c>
      <c r="M35" s="7"/>
      <c r="N35" s="3"/>
    </row>
    <row r="36" spans="1:14" s="4" customFormat="1" ht="16.5" customHeight="1">
      <c r="A36" s="5"/>
      <c r="B36" s="60" t="s">
        <v>155</v>
      </c>
      <c r="C36" s="36">
        <v>77</v>
      </c>
      <c r="D36" s="239">
        <f t="shared" si="4"/>
        <v>38</v>
      </c>
      <c r="E36" s="160">
        <v>8</v>
      </c>
      <c r="F36" s="151">
        <v>30</v>
      </c>
      <c r="G36" s="151">
        <v>0</v>
      </c>
      <c r="H36" s="161">
        <f t="shared" si="1"/>
        <v>0</v>
      </c>
      <c r="I36" s="73">
        <v>345</v>
      </c>
      <c r="J36" s="140">
        <v>0</v>
      </c>
      <c r="K36" s="73">
        <v>0</v>
      </c>
      <c r="L36" s="74">
        <f t="shared" si="5"/>
        <v>9.078947368421053</v>
      </c>
      <c r="M36" s="11"/>
      <c r="N36" s="3"/>
    </row>
    <row r="37" spans="1:14" s="44" customFormat="1" ht="16.5">
      <c r="A37" s="5"/>
      <c r="B37" s="27" t="s">
        <v>22</v>
      </c>
      <c r="C37" s="51">
        <f>SUM(C21:C36)</f>
        <v>1589</v>
      </c>
      <c r="D37" s="51">
        <f>SUM(D21:D36)</f>
        <v>615</v>
      </c>
      <c r="E37" s="162">
        <f>SUM(E21:E36)</f>
        <v>163</v>
      </c>
      <c r="F37" s="162">
        <f>SUM(F21:F36)</f>
        <v>452</v>
      </c>
      <c r="G37" s="162">
        <f>SUM(G21:G36)</f>
        <v>8</v>
      </c>
      <c r="H37" s="155">
        <f t="shared" si="1"/>
        <v>0.013008130081300813</v>
      </c>
      <c r="I37" s="51">
        <f>SUM(I21:I36)</f>
        <v>4761</v>
      </c>
      <c r="J37" s="63">
        <f>SUM(J22:J36)</f>
        <v>25</v>
      </c>
      <c r="K37" s="51">
        <f>SUM(K22:K36)</f>
        <v>52</v>
      </c>
      <c r="L37" s="65">
        <f t="shared" si="5"/>
        <v>7.741463414634146</v>
      </c>
      <c r="M37" s="46"/>
      <c r="N37" s="43"/>
    </row>
    <row r="38" spans="1:14" s="4" customFormat="1" ht="14.25" customHeight="1">
      <c r="A38" s="5" t="s">
        <v>11</v>
      </c>
      <c r="B38" s="143" t="s">
        <v>156</v>
      </c>
      <c r="C38" s="30">
        <v>35</v>
      </c>
      <c r="D38" s="67">
        <f>SUM(E38)+F38</f>
        <v>13</v>
      </c>
      <c r="E38" s="156">
        <v>12</v>
      </c>
      <c r="F38" s="147">
        <v>1</v>
      </c>
      <c r="G38" s="147">
        <v>0</v>
      </c>
      <c r="H38" s="157">
        <f t="shared" si="1"/>
        <v>0</v>
      </c>
      <c r="I38" s="69">
        <v>84</v>
      </c>
      <c r="J38" s="75">
        <v>0</v>
      </c>
      <c r="K38" s="75">
        <v>0</v>
      </c>
      <c r="L38" s="70">
        <f t="shared" si="5"/>
        <v>6.461538461538462</v>
      </c>
      <c r="M38" s="9"/>
      <c r="N38" s="3"/>
    </row>
    <row r="39" spans="1:14" s="4" customFormat="1" ht="16.5" customHeight="1">
      <c r="A39" s="5" t="s">
        <v>23</v>
      </c>
      <c r="B39" s="59" t="s">
        <v>157</v>
      </c>
      <c r="C39" s="31">
        <v>66</v>
      </c>
      <c r="D39" s="67">
        <f aca="true" t="shared" si="6" ref="D39:D44">SUM(E39)+F39</f>
        <v>2</v>
      </c>
      <c r="E39" s="158">
        <v>2</v>
      </c>
      <c r="F39" s="149">
        <v>0</v>
      </c>
      <c r="G39" s="149">
        <v>0</v>
      </c>
      <c r="H39" s="159">
        <f t="shared" si="1"/>
        <v>0</v>
      </c>
      <c r="I39" s="71">
        <v>58</v>
      </c>
      <c r="J39" s="76">
        <v>0</v>
      </c>
      <c r="K39" s="76">
        <v>0</v>
      </c>
      <c r="L39" s="72">
        <f t="shared" si="5"/>
        <v>29</v>
      </c>
      <c r="M39" s="7"/>
      <c r="N39" s="3"/>
    </row>
    <row r="40" spans="1:14" s="4" customFormat="1" ht="16.5" customHeight="1">
      <c r="A40" s="5"/>
      <c r="B40" s="59" t="s">
        <v>158</v>
      </c>
      <c r="C40" s="31">
        <v>247</v>
      </c>
      <c r="D40" s="67">
        <f t="shared" si="6"/>
        <v>55</v>
      </c>
      <c r="E40" s="158">
        <v>11</v>
      </c>
      <c r="F40" s="149">
        <v>44</v>
      </c>
      <c r="G40" s="149">
        <v>0</v>
      </c>
      <c r="H40" s="159">
        <f t="shared" si="1"/>
        <v>0</v>
      </c>
      <c r="I40" s="71">
        <v>961</v>
      </c>
      <c r="J40" s="76">
        <v>0</v>
      </c>
      <c r="K40" s="76">
        <v>0</v>
      </c>
      <c r="L40" s="72">
        <f t="shared" si="5"/>
        <v>17.472727272727273</v>
      </c>
      <c r="M40" s="7"/>
      <c r="N40" s="3"/>
    </row>
    <row r="41" spans="1:14" s="4" customFormat="1" ht="16.5" customHeight="1">
      <c r="A41" s="5"/>
      <c r="B41" s="59" t="s">
        <v>159</v>
      </c>
      <c r="C41" s="31">
        <v>68</v>
      </c>
      <c r="D41" s="67">
        <f t="shared" si="6"/>
        <v>50</v>
      </c>
      <c r="E41" s="158">
        <v>8</v>
      </c>
      <c r="F41" s="149">
        <v>42</v>
      </c>
      <c r="G41" s="149">
        <v>0</v>
      </c>
      <c r="H41" s="159">
        <f t="shared" si="1"/>
        <v>0</v>
      </c>
      <c r="I41" s="71">
        <v>886</v>
      </c>
      <c r="J41" s="76">
        <v>0</v>
      </c>
      <c r="K41" s="76">
        <v>0</v>
      </c>
      <c r="L41" s="72">
        <f t="shared" si="5"/>
        <v>17.72</v>
      </c>
      <c r="M41" s="7"/>
      <c r="N41" s="3"/>
    </row>
    <row r="42" spans="1:14" s="4" customFormat="1" ht="16.5" customHeight="1">
      <c r="A42" s="5"/>
      <c r="B42" s="59" t="s">
        <v>160</v>
      </c>
      <c r="C42" s="31">
        <v>125</v>
      </c>
      <c r="D42" s="67">
        <f t="shared" si="6"/>
        <v>38</v>
      </c>
      <c r="E42" s="158">
        <v>25</v>
      </c>
      <c r="F42" s="149">
        <v>13</v>
      </c>
      <c r="G42" s="149">
        <v>0</v>
      </c>
      <c r="H42" s="159">
        <f t="shared" si="1"/>
        <v>0</v>
      </c>
      <c r="I42" s="71">
        <v>401</v>
      </c>
      <c r="J42" s="76">
        <v>0</v>
      </c>
      <c r="K42" s="76">
        <v>0</v>
      </c>
      <c r="L42" s="72">
        <f t="shared" si="5"/>
        <v>10.552631578947368</v>
      </c>
      <c r="M42" s="7"/>
      <c r="N42" s="3"/>
    </row>
    <row r="43" spans="1:14" s="4" customFormat="1" ht="16.5" customHeight="1">
      <c r="A43" s="5"/>
      <c r="B43" s="59" t="s">
        <v>185</v>
      </c>
      <c r="C43" s="42">
        <v>0</v>
      </c>
      <c r="D43" s="67">
        <f t="shared" si="6"/>
        <v>6</v>
      </c>
      <c r="E43" s="158">
        <v>4</v>
      </c>
      <c r="F43" s="149">
        <v>2</v>
      </c>
      <c r="G43" s="149">
        <v>0</v>
      </c>
      <c r="H43" s="159">
        <f t="shared" si="1"/>
        <v>0</v>
      </c>
      <c r="I43" s="71">
        <v>17</v>
      </c>
      <c r="J43" s="76"/>
      <c r="K43" s="76"/>
      <c r="L43" s="72">
        <f t="shared" si="5"/>
        <v>2.8333333333333335</v>
      </c>
      <c r="M43" s="7"/>
      <c r="N43" s="3"/>
    </row>
    <row r="44" spans="1:14" s="4" customFormat="1" ht="16.5" customHeight="1">
      <c r="A44" s="5"/>
      <c r="B44" s="61" t="s">
        <v>161</v>
      </c>
      <c r="C44" s="36">
        <v>205</v>
      </c>
      <c r="D44" s="67">
        <f t="shared" si="6"/>
        <v>30</v>
      </c>
      <c r="E44" s="160">
        <v>4</v>
      </c>
      <c r="F44" s="151">
        <v>26</v>
      </c>
      <c r="G44" s="151">
        <v>0</v>
      </c>
      <c r="H44" s="161">
        <f t="shared" si="1"/>
        <v>0</v>
      </c>
      <c r="I44" s="73">
        <v>699</v>
      </c>
      <c r="J44" s="140">
        <v>0</v>
      </c>
      <c r="K44" s="140">
        <v>0</v>
      </c>
      <c r="L44" s="74">
        <f t="shared" si="5"/>
        <v>23.3</v>
      </c>
      <c r="M44" s="11"/>
      <c r="N44" s="3"/>
    </row>
    <row r="45" spans="1:14" s="44" customFormat="1" ht="16.5" customHeight="1">
      <c r="A45" s="5"/>
      <c r="B45" s="165" t="s">
        <v>24</v>
      </c>
      <c r="C45" s="51">
        <f>SUM(C38:C44)</f>
        <v>746</v>
      </c>
      <c r="D45" s="63">
        <f>SUM(D38:D44)</f>
        <v>194</v>
      </c>
      <c r="E45" s="162">
        <f>SUM(E38:E44)</f>
        <v>66</v>
      </c>
      <c r="F45" s="162">
        <f>SUM(F38:F44)</f>
        <v>128</v>
      </c>
      <c r="G45" s="162">
        <f>SUM(G38:G44)</f>
        <v>0</v>
      </c>
      <c r="H45" s="173">
        <f t="shared" si="1"/>
        <v>0</v>
      </c>
      <c r="I45" s="51">
        <f>SUM(I38:I44)</f>
        <v>3106</v>
      </c>
      <c r="J45" s="63">
        <f>SUM(J38:J44)</f>
        <v>0</v>
      </c>
      <c r="K45" s="51">
        <f>SUM(K38:K44)</f>
        <v>0</v>
      </c>
      <c r="L45" s="166">
        <f t="shared" si="5"/>
        <v>16.010309278350515</v>
      </c>
      <c r="M45" s="168"/>
      <c r="N45" s="43"/>
    </row>
    <row r="46" spans="1:14" s="243" customFormat="1" ht="16.5" customHeight="1">
      <c r="A46" s="236"/>
      <c r="B46" s="233" t="s">
        <v>121</v>
      </c>
      <c r="C46" s="234">
        <v>0</v>
      </c>
      <c r="D46" s="235">
        <f>SUM(E46)+F46</f>
        <v>0</v>
      </c>
      <c r="E46" s="156">
        <v>0</v>
      </c>
      <c r="F46" s="147">
        <v>0</v>
      </c>
      <c r="G46" s="147">
        <v>0</v>
      </c>
      <c r="H46" s="157">
        <v>0</v>
      </c>
      <c r="I46" s="234">
        <v>0</v>
      </c>
      <c r="J46" s="244"/>
      <c r="K46" s="244"/>
      <c r="L46" s="70"/>
      <c r="M46" s="245"/>
      <c r="N46" s="242"/>
    </row>
    <row r="47" spans="1:14" s="4" customFormat="1" ht="16.5" customHeight="1">
      <c r="A47" s="21" t="s">
        <v>12</v>
      </c>
      <c r="B47" s="62" t="s">
        <v>162</v>
      </c>
      <c r="C47" s="170">
        <v>339</v>
      </c>
      <c r="D47" s="235">
        <f aca="true" t="shared" si="7" ref="D47:D56">SUM(E47)+F47</f>
        <v>42</v>
      </c>
      <c r="E47" s="158">
        <v>2</v>
      </c>
      <c r="F47" s="149">
        <v>40</v>
      </c>
      <c r="G47" s="149">
        <v>0</v>
      </c>
      <c r="H47" s="159">
        <f t="shared" si="1"/>
        <v>0</v>
      </c>
      <c r="I47" s="71">
        <v>767</v>
      </c>
      <c r="J47" s="76">
        <v>2</v>
      </c>
      <c r="K47" s="76">
        <v>6</v>
      </c>
      <c r="L47" s="72">
        <f aca="true" t="shared" si="8" ref="L47:L72">I47/D47</f>
        <v>18.261904761904763</v>
      </c>
      <c r="M47" s="7"/>
      <c r="N47" s="3"/>
    </row>
    <row r="48" spans="1:14" s="4" customFormat="1" ht="16.5" customHeight="1">
      <c r="A48" s="5" t="s">
        <v>25</v>
      </c>
      <c r="B48" s="59" t="s">
        <v>163</v>
      </c>
      <c r="C48" s="31">
        <v>340</v>
      </c>
      <c r="D48" s="235">
        <f t="shared" si="7"/>
        <v>88</v>
      </c>
      <c r="E48" s="158">
        <v>10</v>
      </c>
      <c r="F48" s="149">
        <v>78</v>
      </c>
      <c r="G48" s="149">
        <v>0</v>
      </c>
      <c r="H48" s="159">
        <f t="shared" si="1"/>
        <v>0</v>
      </c>
      <c r="I48" s="71">
        <v>963</v>
      </c>
      <c r="J48" s="76">
        <v>0</v>
      </c>
      <c r="K48" s="76">
        <v>0</v>
      </c>
      <c r="L48" s="72">
        <f t="shared" si="8"/>
        <v>10.943181818181818</v>
      </c>
      <c r="M48" s="7"/>
      <c r="N48" s="3"/>
    </row>
    <row r="49" spans="1:14" s="4" customFormat="1" ht="16.5" customHeight="1">
      <c r="A49" s="5"/>
      <c r="B49" s="59" t="s">
        <v>164</v>
      </c>
      <c r="C49" s="31">
        <v>162</v>
      </c>
      <c r="D49" s="235">
        <f t="shared" si="7"/>
        <v>28</v>
      </c>
      <c r="E49" s="158">
        <v>8</v>
      </c>
      <c r="F49" s="149">
        <v>20</v>
      </c>
      <c r="G49" s="149">
        <v>0</v>
      </c>
      <c r="H49" s="159">
        <f t="shared" si="1"/>
        <v>0</v>
      </c>
      <c r="I49" s="71">
        <v>517</v>
      </c>
      <c r="J49" s="76">
        <v>2</v>
      </c>
      <c r="K49" s="76">
        <v>6</v>
      </c>
      <c r="L49" s="72">
        <f t="shared" si="8"/>
        <v>18.464285714285715</v>
      </c>
      <c r="M49" s="7"/>
      <c r="N49" s="3"/>
    </row>
    <row r="50" spans="1:14" s="4" customFormat="1" ht="16.5" customHeight="1">
      <c r="A50" s="5"/>
      <c r="B50" s="59" t="s">
        <v>165</v>
      </c>
      <c r="C50" s="31">
        <v>317</v>
      </c>
      <c r="D50" s="235">
        <f t="shared" si="7"/>
        <v>70</v>
      </c>
      <c r="E50" s="158">
        <v>28</v>
      </c>
      <c r="F50" s="149">
        <v>42</v>
      </c>
      <c r="G50" s="149">
        <v>0</v>
      </c>
      <c r="H50" s="159">
        <f t="shared" si="1"/>
        <v>0</v>
      </c>
      <c r="I50" s="71">
        <v>2017</v>
      </c>
      <c r="J50" s="76">
        <v>0</v>
      </c>
      <c r="K50" s="76">
        <v>0</v>
      </c>
      <c r="L50" s="72">
        <f t="shared" si="8"/>
        <v>28.814285714285713</v>
      </c>
      <c r="M50" s="7"/>
      <c r="N50" s="3"/>
    </row>
    <row r="51" spans="1:14" s="4" customFormat="1" ht="16.5" customHeight="1">
      <c r="A51" s="5"/>
      <c r="B51" s="59" t="s">
        <v>166</v>
      </c>
      <c r="C51" s="31">
        <v>229</v>
      </c>
      <c r="D51" s="235">
        <f t="shared" si="7"/>
        <v>22</v>
      </c>
      <c r="E51" s="158">
        <v>2</v>
      </c>
      <c r="F51" s="149">
        <v>20</v>
      </c>
      <c r="G51" s="149">
        <v>0</v>
      </c>
      <c r="H51" s="159">
        <f t="shared" si="1"/>
        <v>0</v>
      </c>
      <c r="I51" s="71">
        <v>578</v>
      </c>
      <c r="J51" s="76">
        <v>0</v>
      </c>
      <c r="K51" s="76">
        <v>0</v>
      </c>
      <c r="L51" s="72">
        <f t="shared" si="8"/>
        <v>26.272727272727273</v>
      </c>
      <c r="M51" s="7"/>
      <c r="N51" s="3"/>
    </row>
    <row r="52" spans="1:14" s="4" customFormat="1" ht="16.5" customHeight="1">
      <c r="A52" s="5"/>
      <c r="B52" s="59" t="s">
        <v>167</v>
      </c>
      <c r="C52" s="31">
        <v>198</v>
      </c>
      <c r="D52" s="235">
        <f t="shared" si="7"/>
        <v>29</v>
      </c>
      <c r="E52" s="158">
        <v>2</v>
      </c>
      <c r="F52" s="149">
        <v>27</v>
      </c>
      <c r="G52" s="149">
        <v>0</v>
      </c>
      <c r="H52" s="159">
        <f t="shared" si="1"/>
        <v>0</v>
      </c>
      <c r="I52" s="71">
        <v>696</v>
      </c>
      <c r="J52" s="76">
        <v>0</v>
      </c>
      <c r="K52" s="76">
        <v>0</v>
      </c>
      <c r="L52" s="72">
        <f t="shared" si="8"/>
        <v>24</v>
      </c>
      <c r="M52" s="7"/>
      <c r="N52" s="3"/>
    </row>
    <row r="53" spans="1:14" s="4" customFormat="1" ht="16.5" customHeight="1">
      <c r="A53" s="5"/>
      <c r="B53" s="59" t="s">
        <v>168</v>
      </c>
      <c r="C53" s="31">
        <v>91</v>
      </c>
      <c r="D53" s="235">
        <f t="shared" si="7"/>
        <v>32</v>
      </c>
      <c r="E53" s="158">
        <v>7</v>
      </c>
      <c r="F53" s="149">
        <v>25</v>
      </c>
      <c r="G53" s="149">
        <v>0</v>
      </c>
      <c r="H53" s="159">
        <f t="shared" si="1"/>
        <v>0</v>
      </c>
      <c r="I53" s="71">
        <v>603</v>
      </c>
      <c r="J53" s="76">
        <v>1</v>
      </c>
      <c r="K53" s="76">
        <v>3</v>
      </c>
      <c r="L53" s="72">
        <f t="shared" si="8"/>
        <v>18.84375</v>
      </c>
      <c r="M53" s="7"/>
      <c r="N53" s="3"/>
    </row>
    <row r="54" spans="1:14" s="4" customFormat="1" ht="16.5" customHeight="1">
      <c r="A54" s="5"/>
      <c r="B54" s="59" t="s">
        <v>169</v>
      </c>
      <c r="C54" s="31">
        <v>30</v>
      </c>
      <c r="D54" s="235">
        <f t="shared" si="7"/>
        <v>7</v>
      </c>
      <c r="E54" s="158">
        <v>3</v>
      </c>
      <c r="F54" s="149">
        <v>4</v>
      </c>
      <c r="G54" s="149">
        <v>0</v>
      </c>
      <c r="H54" s="159">
        <f t="shared" si="1"/>
        <v>0</v>
      </c>
      <c r="I54" s="71">
        <v>54</v>
      </c>
      <c r="J54" s="76">
        <v>1</v>
      </c>
      <c r="K54" s="76">
        <v>0</v>
      </c>
      <c r="L54" s="72">
        <f t="shared" si="8"/>
        <v>7.714285714285714</v>
      </c>
      <c r="M54" s="7"/>
      <c r="N54" s="3"/>
    </row>
    <row r="55" spans="1:14" s="4" customFormat="1" ht="16.5" customHeight="1">
      <c r="A55" s="5"/>
      <c r="B55" s="59" t="s">
        <v>170</v>
      </c>
      <c r="C55" s="31">
        <v>40</v>
      </c>
      <c r="D55" s="235">
        <f t="shared" si="7"/>
        <v>10</v>
      </c>
      <c r="E55" s="158">
        <v>4</v>
      </c>
      <c r="F55" s="149">
        <v>6</v>
      </c>
      <c r="G55" s="149">
        <v>0</v>
      </c>
      <c r="H55" s="159">
        <f t="shared" si="1"/>
        <v>0</v>
      </c>
      <c r="I55" s="71">
        <v>278</v>
      </c>
      <c r="J55" s="76">
        <v>0</v>
      </c>
      <c r="K55" s="76">
        <v>0</v>
      </c>
      <c r="L55" s="72">
        <f t="shared" si="8"/>
        <v>27.8</v>
      </c>
      <c r="M55" s="7"/>
      <c r="N55" s="3"/>
    </row>
    <row r="56" spans="1:14" s="4" customFormat="1" ht="16.5" customHeight="1">
      <c r="A56" s="5"/>
      <c r="B56" s="61" t="s">
        <v>171</v>
      </c>
      <c r="C56" s="36">
        <v>45</v>
      </c>
      <c r="D56" s="235">
        <f t="shared" si="7"/>
        <v>11</v>
      </c>
      <c r="E56" s="160">
        <v>8</v>
      </c>
      <c r="F56" s="151">
        <v>3</v>
      </c>
      <c r="G56" s="151">
        <v>0</v>
      </c>
      <c r="H56" s="161">
        <f t="shared" si="1"/>
        <v>0</v>
      </c>
      <c r="I56" s="73">
        <v>160</v>
      </c>
      <c r="J56" s="140">
        <v>0</v>
      </c>
      <c r="K56" s="140">
        <v>0</v>
      </c>
      <c r="L56" s="74">
        <f t="shared" si="8"/>
        <v>14.545454545454545</v>
      </c>
      <c r="M56" s="11"/>
      <c r="N56" s="3"/>
    </row>
    <row r="57" spans="1:14" s="44" customFormat="1" ht="16.5">
      <c r="A57" s="5"/>
      <c r="B57" s="27" t="s">
        <v>27</v>
      </c>
      <c r="C57" s="51">
        <f>SUM(C46:C56)</f>
        <v>1791</v>
      </c>
      <c r="D57" s="51">
        <f>SUM(D46:D56)</f>
        <v>339</v>
      </c>
      <c r="E57" s="162">
        <f>SUM(E46:E56)</f>
        <v>74</v>
      </c>
      <c r="F57" s="162">
        <f>SUM(F46:F56)</f>
        <v>265</v>
      </c>
      <c r="G57" s="162">
        <f>SUM(G46:G56)</f>
        <v>0</v>
      </c>
      <c r="H57" s="155">
        <f t="shared" si="1"/>
        <v>0</v>
      </c>
      <c r="I57" s="51">
        <f>SUM(I46:I56)</f>
        <v>6633</v>
      </c>
      <c r="J57" s="63">
        <f>SUM(J47:J56)</f>
        <v>6</v>
      </c>
      <c r="K57" s="51">
        <f>SUM(K47:K56)</f>
        <v>15</v>
      </c>
      <c r="L57" s="65">
        <f t="shared" si="8"/>
        <v>19.56637168141593</v>
      </c>
      <c r="M57" s="46"/>
      <c r="N57" s="43"/>
    </row>
    <row r="58" spans="1:14" s="4" customFormat="1" ht="16.5" customHeight="1">
      <c r="A58" s="21" t="s">
        <v>8</v>
      </c>
      <c r="B58" s="62" t="s">
        <v>172</v>
      </c>
      <c r="C58" s="30">
        <v>108</v>
      </c>
      <c r="D58" s="67">
        <f>SUM(E58)+F58</f>
        <v>22</v>
      </c>
      <c r="E58" s="156">
        <v>2</v>
      </c>
      <c r="F58" s="147">
        <v>20</v>
      </c>
      <c r="G58" s="147">
        <v>0</v>
      </c>
      <c r="H58" s="157">
        <f t="shared" si="1"/>
        <v>0</v>
      </c>
      <c r="I58" s="69">
        <v>295</v>
      </c>
      <c r="J58" s="75">
        <v>0</v>
      </c>
      <c r="K58" s="75">
        <v>0</v>
      </c>
      <c r="L58" s="70">
        <f t="shared" si="8"/>
        <v>13.409090909090908</v>
      </c>
      <c r="M58" s="9"/>
      <c r="N58" s="3"/>
    </row>
    <row r="59" spans="1:14" s="4" customFormat="1" ht="16.5" customHeight="1">
      <c r="A59" s="5" t="s">
        <v>26</v>
      </c>
      <c r="B59" s="59" t="s">
        <v>173</v>
      </c>
      <c r="C59" s="31">
        <v>0</v>
      </c>
      <c r="D59" s="67">
        <f>SUM(E59)+F59</f>
        <v>0</v>
      </c>
      <c r="E59" s="158">
        <v>0</v>
      </c>
      <c r="F59" s="149">
        <v>0</v>
      </c>
      <c r="G59" s="149">
        <v>0</v>
      </c>
      <c r="H59" s="159" t="e">
        <f t="shared" si="1"/>
        <v>#DIV/0!</v>
      </c>
      <c r="I59" s="71">
        <v>0</v>
      </c>
      <c r="J59" s="76">
        <v>0</v>
      </c>
      <c r="K59" s="76">
        <v>0</v>
      </c>
      <c r="L59" s="72" t="e">
        <f t="shared" si="8"/>
        <v>#DIV/0!</v>
      </c>
      <c r="M59" s="7"/>
      <c r="N59" s="3"/>
    </row>
    <row r="60" spans="1:14" s="4" customFormat="1" ht="16.5" customHeight="1">
      <c r="A60" s="5"/>
      <c r="B60" s="59" t="s">
        <v>174</v>
      </c>
      <c r="C60" s="31">
        <v>29</v>
      </c>
      <c r="D60" s="67">
        <f>SUM(E60)+F60</f>
        <v>33</v>
      </c>
      <c r="E60" s="158">
        <v>17</v>
      </c>
      <c r="F60" s="149">
        <v>16</v>
      </c>
      <c r="G60" s="149">
        <v>0</v>
      </c>
      <c r="H60" s="159">
        <f t="shared" si="1"/>
        <v>0</v>
      </c>
      <c r="I60" s="71">
        <v>102</v>
      </c>
      <c r="J60" s="76">
        <v>0</v>
      </c>
      <c r="K60" s="76">
        <v>0</v>
      </c>
      <c r="L60" s="72">
        <f t="shared" si="8"/>
        <v>3.090909090909091</v>
      </c>
      <c r="M60" s="7"/>
      <c r="N60" s="3"/>
    </row>
    <row r="61" spans="1:14" s="4" customFormat="1" ht="16.5" customHeight="1">
      <c r="A61" s="5"/>
      <c r="B61" s="61" t="s">
        <v>175</v>
      </c>
      <c r="C61" s="36">
        <v>39</v>
      </c>
      <c r="D61" s="67">
        <f>SUM(E61)+F61</f>
        <v>15</v>
      </c>
      <c r="E61" s="160">
        <v>2</v>
      </c>
      <c r="F61" s="151">
        <v>13</v>
      </c>
      <c r="G61" s="151">
        <v>0</v>
      </c>
      <c r="H61" s="161">
        <f t="shared" si="1"/>
        <v>0</v>
      </c>
      <c r="I61" s="73">
        <v>98</v>
      </c>
      <c r="J61" s="140">
        <v>0</v>
      </c>
      <c r="K61" s="140">
        <v>0</v>
      </c>
      <c r="L61" s="74">
        <f t="shared" si="8"/>
        <v>6.533333333333333</v>
      </c>
      <c r="M61" s="11"/>
      <c r="N61" s="3"/>
    </row>
    <row r="62" spans="1:14" s="44" customFormat="1" ht="16.5" customHeight="1">
      <c r="A62" s="5"/>
      <c r="B62" s="27" t="s">
        <v>28</v>
      </c>
      <c r="C62" s="51">
        <f>SUM(C58:C61)</f>
        <v>176</v>
      </c>
      <c r="D62" s="63">
        <f>SUM(D58:D61)</f>
        <v>70</v>
      </c>
      <c r="E62" s="162">
        <f>SUM(E58:E61)</f>
        <v>21</v>
      </c>
      <c r="F62" s="162">
        <f>SUM(F58:F61)</f>
        <v>49</v>
      </c>
      <c r="G62" s="162">
        <f>SUM(G58:G61)</f>
        <v>0</v>
      </c>
      <c r="H62" s="155">
        <f t="shared" si="1"/>
        <v>0</v>
      </c>
      <c r="I62" s="51">
        <f>SUM(I58:I61)</f>
        <v>495</v>
      </c>
      <c r="J62" s="63">
        <f>SUM(J58:J61)</f>
        <v>0</v>
      </c>
      <c r="K62" s="51">
        <f>SUM(K58:K61)</f>
        <v>0</v>
      </c>
      <c r="L62" s="65">
        <f t="shared" si="8"/>
        <v>7.071428571428571</v>
      </c>
      <c r="M62" s="46"/>
      <c r="N62" s="43"/>
    </row>
    <row r="63" spans="1:14" s="4" customFormat="1" ht="16.5" customHeight="1">
      <c r="A63" s="5" t="s">
        <v>13</v>
      </c>
      <c r="B63" s="62" t="s">
        <v>176</v>
      </c>
      <c r="C63" s="30">
        <v>30</v>
      </c>
      <c r="D63" s="67">
        <f>SUM(E63)+F63</f>
        <v>22</v>
      </c>
      <c r="E63" s="156">
        <v>7</v>
      </c>
      <c r="F63" s="147">
        <v>15</v>
      </c>
      <c r="G63" s="147">
        <v>0</v>
      </c>
      <c r="H63" s="157">
        <f t="shared" si="1"/>
        <v>0</v>
      </c>
      <c r="I63" s="69">
        <v>132</v>
      </c>
      <c r="J63" s="75">
        <v>1</v>
      </c>
      <c r="K63" s="75">
        <v>2</v>
      </c>
      <c r="L63" s="70">
        <f t="shared" si="8"/>
        <v>6</v>
      </c>
      <c r="M63" s="9"/>
      <c r="N63" s="3"/>
    </row>
    <row r="64" spans="1:14" s="4" customFormat="1" ht="19.5" customHeight="1">
      <c r="A64" s="5" t="s">
        <v>29</v>
      </c>
      <c r="B64" s="144" t="s">
        <v>177</v>
      </c>
      <c r="C64" s="31">
        <v>333</v>
      </c>
      <c r="D64" s="67">
        <f>SUM(E64)+F64</f>
        <v>99</v>
      </c>
      <c r="E64" s="158">
        <v>12</v>
      </c>
      <c r="F64" s="149">
        <v>87</v>
      </c>
      <c r="G64" s="149">
        <v>0</v>
      </c>
      <c r="H64" s="159">
        <f t="shared" si="1"/>
        <v>0</v>
      </c>
      <c r="I64" s="71">
        <v>941</v>
      </c>
      <c r="J64" s="76">
        <v>2</v>
      </c>
      <c r="K64" s="76">
        <v>5</v>
      </c>
      <c r="L64" s="72">
        <f t="shared" si="8"/>
        <v>9.505050505050505</v>
      </c>
      <c r="M64" s="7"/>
      <c r="N64" s="3"/>
    </row>
    <row r="65" spans="1:14" s="4" customFormat="1" ht="16.5" customHeight="1">
      <c r="A65" s="5"/>
      <c r="B65" s="59" t="s">
        <v>178</v>
      </c>
      <c r="C65" s="31">
        <v>105</v>
      </c>
      <c r="D65" s="67">
        <f>SUM(E65)+F65</f>
        <v>47</v>
      </c>
      <c r="E65" s="158">
        <v>13</v>
      </c>
      <c r="F65" s="149">
        <v>34</v>
      </c>
      <c r="G65" s="149">
        <v>0</v>
      </c>
      <c r="H65" s="159">
        <f t="shared" si="1"/>
        <v>0</v>
      </c>
      <c r="I65" s="71">
        <v>306</v>
      </c>
      <c r="J65" s="76">
        <v>4</v>
      </c>
      <c r="K65" s="76">
        <v>7</v>
      </c>
      <c r="L65" s="72">
        <f t="shared" si="8"/>
        <v>6.51063829787234</v>
      </c>
      <c r="M65" s="7"/>
      <c r="N65" s="3"/>
    </row>
    <row r="66" spans="1:14" s="4" customFormat="1" ht="16.5" customHeight="1">
      <c r="A66" s="5"/>
      <c r="B66" s="59" t="s">
        <v>179</v>
      </c>
      <c r="C66" s="31">
        <v>64</v>
      </c>
      <c r="D66" s="67">
        <f>SUM(E66)+F66</f>
        <v>13</v>
      </c>
      <c r="E66" s="158">
        <v>10</v>
      </c>
      <c r="F66" s="149">
        <v>3</v>
      </c>
      <c r="G66" s="149">
        <v>0</v>
      </c>
      <c r="H66" s="159">
        <f t="shared" si="1"/>
        <v>0</v>
      </c>
      <c r="I66" s="71">
        <v>191</v>
      </c>
      <c r="J66" s="76">
        <v>0</v>
      </c>
      <c r="K66" s="76">
        <v>0</v>
      </c>
      <c r="L66" s="72">
        <f t="shared" si="8"/>
        <v>14.692307692307692</v>
      </c>
      <c r="M66" s="7"/>
      <c r="N66" s="3"/>
    </row>
    <row r="67" spans="1:14" s="4" customFormat="1" ht="16.5" customHeight="1">
      <c r="A67" s="5"/>
      <c r="B67" s="61" t="s">
        <v>180</v>
      </c>
      <c r="C67" s="36">
        <v>80</v>
      </c>
      <c r="D67" s="67">
        <f>SUM(E67)+F67</f>
        <v>70</v>
      </c>
      <c r="E67" s="160">
        <v>10</v>
      </c>
      <c r="F67" s="151">
        <v>60</v>
      </c>
      <c r="G67" s="151">
        <v>0</v>
      </c>
      <c r="H67" s="161">
        <f t="shared" si="1"/>
        <v>0</v>
      </c>
      <c r="I67" s="73">
        <v>335</v>
      </c>
      <c r="J67" s="140">
        <v>2</v>
      </c>
      <c r="K67" s="140">
        <v>3</v>
      </c>
      <c r="L67" s="74">
        <f t="shared" si="8"/>
        <v>4.785714285714286</v>
      </c>
      <c r="M67" s="11"/>
      <c r="N67" s="3"/>
    </row>
    <row r="68" spans="1:15" s="44" customFormat="1" ht="18.75" customHeight="1">
      <c r="A68" s="5"/>
      <c r="B68" s="27" t="s">
        <v>30</v>
      </c>
      <c r="C68" s="51">
        <f>SUM(C63:C67)</f>
        <v>612</v>
      </c>
      <c r="D68" s="63">
        <f>SUM(D63:D67)</f>
        <v>251</v>
      </c>
      <c r="E68" s="162">
        <f>SUM(E63:E67)</f>
        <v>52</v>
      </c>
      <c r="F68" s="162">
        <f>SUM(F63:F67)</f>
        <v>199</v>
      </c>
      <c r="G68" s="162">
        <f>SUM(G63:G67)</f>
        <v>0</v>
      </c>
      <c r="H68" s="155">
        <f t="shared" si="1"/>
        <v>0</v>
      </c>
      <c r="I68" s="51">
        <f>SUM(I63:I67)</f>
        <v>1905</v>
      </c>
      <c r="J68" s="63">
        <f>SUM(J63:J67)</f>
        <v>9</v>
      </c>
      <c r="K68" s="51">
        <f>SUM(K63:K67)</f>
        <v>17</v>
      </c>
      <c r="L68" s="65">
        <f t="shared" si="8"/>
        <v>7.589641434262949</v>
      </c>
      <c r="M68" s="46"/>
      <c r="N68" s="43"/>
      <c r="O68" s="43"/>
    </row>
    <row r="69" spans="1:14" s="4" customFormat="1" ht="16.5" customHeight="1">
      <c r="A69" s="21" t="s">
        <v>9</v>
      </c>
      <c r="B69" s="62" t="s">
        <v>181</v>
      </c>
      <c r="C69" s="30">
        <v>152</v>
      </c>
      <c r="D69" s="67">
        <f>SUM(E69)+F69</f>
        <v>80</v>
      </c>
      <c r="E69" s="156">
        <v>14</v>
      </c>
      <c r="F69" s="147">
        <v>66</v>
      </c>
      <c r="G69" s="147">
        <v>0</v>
      </c>
      <c r="H69" s="157">
        <f t="shared" si="1"/>
        <v>0</v>
      </c>
      <c r="I69" s="69">
        <v>886</v>
      </c>
      <c r="J69" s="75">
        <v>1</v>
      </c>
      <c r="K69" s="75">
        <v>2</v>
      </c>
      <c r="L69" s="70">
        <f t="shared" si="8"/>
        <v>11.075</v>
      </c>
      <c r="M69" s="9"/>
      <c r="N69" s="3"/>
    </row>
    <row r="70" spans="1:14" s="4" customFormat="1" ht="16.5" customHeight="1">
      <c r="A70" s="5" t="s">
        <v>31</v>
      </c>
      <c r="B70" s="59" t="s">
        <v>182</v>
      </c>
      <c r="C70" s="31">
        <v>68</v>
      </c>
      <c r="D70" s="67">
        <f>SUM(E70)+F70</f>
        <v>59</v>
      </c>
      <c r="E70" s="158">
        <v>12</v>
      </c>
      <c r="F70" s="149">
        <v>47</v>
      </c>
      <c r="G70" s="149">
        <v>0</v>
      </c>
      <c r="H70" s="159">
        <f t="shared" si="1"/>
        <v>0</v>
      </c>
      <c r="I70" s="71">
        <v>489</v>
      </c>
      <c r="J70" s="76">
        <v>0</v>
      </c>
      <c r="K70" s="76">
        <v>0</v>
      </c>
      <c r="L70" s="72">
        <f t="shared" si="8"/>
        <v>8.288135593220339</v>
      </c>
      <c r="M70" s="7"/>
      <c r="N70" s="3"/>
    </row>
    <row r="71" spans="1:14" s="4" customFormat="1" ht="16.5" customHeight="1">
      <c r="A71" s="5"/>
      <c r="B71" s="61" t="s">
        <v>183</v>
      </c>
      <c r="C71" s="42">
        <v>36</v>
      </c>
      <c r="D71" s="67">
        <f>SUM(E71)+F71</f>
        <v>28</v>
      </c>
      <c r="E71" s="160">
        <v>8</v>
      </c>
      <c r="F71" s="151">
        <v>20</v>
      </c>
      <c r="G71" s="151">
        <v>0</v>
      </c>
      <c r="H71" s="161">
        <f t="shared" si="1"/>
        <v>0</v>
      </c>
      <c r="I71" s="73">
        <v>196</v>
      </c>
      <c r="J71" s="140">
        <v>0</v>
      </c>
      <c r="K71" s="140">
        <v>0</v>
      </c>
      <c r="L71" s="74">
        <f t="shared" si="8"/>
        <v>7</v>
      </c>
      <c r="M71" s="7"/>
      <c r="N71" s="3"/>
    </row>
    <row r="72" spans="1:13" s="52" customFormat="1" ht="16.5" customHeight="1">
      <c r="A72" s="24"/>
      <c r="B72" s="27" t="s">
        <v>32</v>
      </c>
      <c r="C72" s="28">
        <f>SUM(C69:C71)</f>
        <v>256</v>
      </c>
      <c r="D72" s="64">
        <f>SUM(D69:D71)</f>
        <v>167</v>
      </c>
      <c r="E72" s="163">
        <f>SUM(E69:E71)</f>
        <v>34</v>
      </c>
      <c r="F72" s="163">
        <f>SUM(F69:F71)</f>
        <v>133</v>
      </c>
      <c r="G72" s="163">
        <f>SUM(G69:G71)</f>
        <v>0</v>
      </c>
      <c r="H72" s="155">
        <f t="shared" si="1"/>
        <v>0</v>
      </c>
      <c r="I72" s="28">
        <f>SUM(I69:I71)</f>
        <v>1571</v>
      </c>
      <c r="J72" s="28">
        <f>SUM(J69:J71)</f>
        <v>1</v>
      </c>
      <c r="K72" s="28">
        <f>SUM(K69:K71)</f>
        <v>2</v>
      </c>
      <c r="L72" s="77">
        <f t="shared" si="8"/>
        <v>9.407185628742514</v>
      </c>
      <c r="M72" s="53"/>
    </row>
    <row r="73" spans="3:14" s="4" customFormat="1" ht="24" customHeight="1">
      <c r="C73" s="32"/>
      <c r="D73" s="32"/>
      <c r="E73" s="32"/>
      <c r="F73" s="32"/>
      <c r="G73" s="32"/>
      <c r="H73" s="55"/>
      <c r="I73" s="32"/>
      <c r="J73" s="32"/>
      <c r="K73" s="32"/>
      <c r="L73" s="32"/>
      <c r="M73" s="6"/>
      <c r="N73" s="6"/>
    </row>
    <row r="74" spans="1:13" ht="16.5">
      <c r="A74" s="25"/>
      <c r="B74" s="25"/>
      <c r="C74" s="39"/>
      <c r="D74" s="34"/>
      <c r="E74" s="34"/>
      <c r="F74" s="34"/>
      <c r="G74" s="34"/>
      <c r="H74" s="38"/>
      <c r="I74" s="34"/>
      <c r="J74" s="39"/>
      <c r="K74" s="39"/>
      <c r="L74" s="34"/>
      <c r="M74" s="25"/>
    </row>
    <row r="75" spans="1:14" ht="16.5">
      <c r="A75" s="304" t="s">
        <v>15</v>
      </c>
      <c r="B75" s="305"/>
      <c r="C75" s="305"/>
      <c r="D75" s="41"/>
      <c r="E75" s="41"/>
      <c r="F75" s="41"/>
      <c r="G75" s="41"/>
      <c r="H75" s="56"/>
      <c r="I75" s="41"/>
      <c r="J75" s="40"/>
      <c r="K75" s="40"/>
      <c r="L75" s="41"/>
      <c r="M75" s="26"/>
      <c r="N75" s="1"/>
    </row>
  </sheetData>
  <sheetProtection/>
  <mergeCells count="5">
    <mergeCell ref="I3:I4"/>
    <mergeCell ref="A75:C75"/>
    <mergeCell ref="E2:H2"/>
    <mergeCell ref="E3:H3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M55"/>
  <sheetViews>
    <sheetView zoomScalePageLayoutView="0" workbookViewId="0" topLeftCell="A31">
      <selection activeCell="C51" sqref="C51"/>
    </sheetView>
  </sheetViews>
  <sheetFormatPr defaultColWidth="9.00390625" defaultRowHeight="16.5"/>
  <cols>
    <col min="1" max="1" width="13.125" style="2" customWidth="1"/>
    <col min="2" max="2" width="12.75390625" style="2" customWidth="1"/>
    <col min="3" max="4" width="7.50390625" style="35" customWidth="1"/>
    <col min="5" max="5" width="6.50390625" style="29" bestFit="1" customWidth="1"/>
    <col min="6" max="6" width="5.125" style="29" customWidth="1"/>
    <col min="7" max="7" width="7.50390625" style="29" customWidth="1"/>
    <col min="8" max="8" width="9.25390625" style="111" customWidth="1"/>
    <col min="9" max="9" width="7.50390625" style="29" customWidth="1"/>
    <col min="10" max="10" width="8.375" style="29" customWidth="1"/>
    <col min="11" max="11" width="14.875" style="2" customWidth="1"/>
    <col min="12" max="12" width="6.125" style="2" customWidth="1"/>
    <col min="13" max="16384" width="9.00390625" style="2" customWidth="1"/>
  </cols>
  <sheetData>
    <row r="1" ht="20.25" customHeight="1"/>
    <row r="2" spans="1:12" s="4" customFormat="1" ht="16.5">
      <c r="A2" s="8"/>
      <c r="B2" s="9"/>
      <c r="C2" s="119"/>
      <c r="D2" s="300" t="s">
        <v>247</v>
      </c>
      <c r="E2" s="306" t="s">
        <v>34</v>
      </c>
      <c r="F2" s="307"/>
      <c r="G2" s="307"/>
      <c r="H2" s="307"/>
      <c r="I2" s="302" t="s">
        <v>248</v>
      </c>
      <c r="J2" s="86"/>
      <c r="K2" s="14"/>
      <c r="L2" s="3"/>
    </row>
    <row r="3" spans="1:12" s="4" customFormat="1" ht="69" customHeight="1">
      <c r="A3" s="82" t="s">
        <v>0</v>
      </c>
      <c r="B3" s="122" t="s">
        <v>1</v>
      </c>
      <c r="C3" s="164" t="s">
        <v>184</v>
      </c>
      <c r="D3" s="301"/>
      <c r="E3" s="178" t="s">
        <v>3</v>
      </c>
      <c r="F3" s="179" t="s">
        <v>4</v>
      </c>
      <c r="G3" s="169" t="s">
        <v>190</v>
      </c>
      <c r="H3" s="210" t="s">
        <v>33</v>
      </c>
      <c r="I3" s="303"/>
      <c r="J3" s="114" t="s">
        <v>35</v>
      </c>
      <c r="K3" s="89" t="s">
        <v>2</v>
      </c>
      <c r="L3" s="3"/>
    </row>
    <row r="4" spans="1:12" s="50" customFormat="1" ht="24.75" customHeight="1">
      <c r="A4" s="82"/>
      <c r="B4" s="90" t="s">
        <v>5</v>
      </c>
      <c r="C4" s="45">
        <f>SUM(C11,C15,C28,C33,C41,C43,C48,C52)</f>
        <v>2859</v>
      </c>
      <c r="D4" s="91">
        <f>SUM(D8,D11,D15,D28,D33,D41,D43,D48,D52)</f>
        <v>493</v>
      </c>
      <c r="E4" s="180">
        <f>SUM(E8,E11,E15,E28,E33,E41,E43,E48,E52)</f>
        <v>263</v>
      </c>
      <c r="F4" s="180">
        <f>SUM(F8,F11,F15,F28,F33,F41,F43,F48,F52)</f>
        <v>230</v>
      </c>
      <c r="G4" s="180">
        <f>SUM(G8,G11,G15,G28,G33,G41,G43,G48,G52)</f>
        <v>0</v>
      </c>
      <c r="H4" s="211">
        <f>G4/D4</f>
        <v>0</v>
      </c>
      <c r="I4" s="45">
        <f>SUM(I8,I11,I15,I28,I33,I41,I43,I48,I52)</f>
        <v>2087</v>
      </c>
      <c r="J4" s="45">
        <f>I4/D4</f>
        <v>4.233265720081136</v>
      </c>
      <c r="K4" s="92"/>
      <c r="L4" s="49"/>
    </row>
    <row r="5" spans="1:12" s="177" customFormat="1" ht="16.5" customHeight="1">
      <c r="A5" s="206" t="s">
        <v>186</v>
      </c>
      <c r="B5" s="198" t="s">
        <v>187</v>
      </c>
      <c r="C5" s="70">
        <v>4</v>
      </c>
      <c r="D5" s="70">
        <f>SUM(E5+F5)</f>
        <v>3</v>
      </c>
      <c r="E5" s="200">
        <v>0</v>
      </c>
      <c r="F5" s="201">
        <v>3</v>
      </c>
      <c r="G5" s="201">
        <v>0</v>
      </c>
      <c r="H5" s="157">
        <f aca="true" t="shared" si="0" ref="H5:H52">G5/D5</f>
        <v>0</v>
      </c>
      <c r="I5" s="70">
        <v>3</v>
      </c>
      <c r="J5" s="70">
        <f>I5/D5</f>
        <v>1</v>
      </c>
      <c r="K5" s="175"/>
      <c r="L5" s="176"/>
    </row>
    <row r="6" spans="1:12" s="177" customFormat="1" ht="16.5" customHeight="1">
      <c r="A6" s="174"/>
      <c r="B6" s="199" t="s">
        <v>188</v>
      </c>
      <c r="C6" s="72">
        <v>0</v>
      </c>
      <c r="D6" s="70">
        <f>SUM(E6+F6)</f>
        <v>0</v>
      </c>
      <c r="E6" s="202">
        <v>0</v>
      </c>
      <c r="F6" s="203">
        <v>0</v>
      </c>
      <c r="G6" s="203">
        <v>0</v>
      </c>
      <c r="H6" s="159">
        <v>0</v>
      </c>
      <c r="I6" s="72">
        <v>0</v>
      </c>
      <c r="J6" s="72">
        <v>0</v>
      </c>
      <c r="K6" s="175"/>
      <c r="L6" s="176"/>
    </row>
    <row r="7" spans="1:12" s="177" customFormat="1" ht="16.5" customHeight="1">
      <c r="A7" s="174"/>
      <c r="B7" s="199" t="s">
        <v>189</v>
      </c>
      <c r="C7" s="74">
        <v>0</v>
      </c>
      <c r="D7" s="70">
        <f>SUM(E7+F7)</f>
        <v>0</v>
      </c>
      <c r="E7" s="204">
        <v>0</v>
      </c>
      <c r="F7" s="205">
        <v>0</v>
      </c>
      <c r="G7" s="205">
        <v>0</v>
      </c>
      <c r="H7" s="159">
        <v>0</v>
      </c>
      <c r="I7" s="74">
        <v>0</v>
      </c>
      <c r="J7" s="74">
        <v>0</v>
      </c>
      <c r="K7" s="175"/>
      <c r="L7" s="176"/>
    </row>
    <row r="8" spans="1:12" s="177" customFormat="1" ht="16.5" customHeight="1">
      <c r="A8" s="174"/>
      <c r="B8" s="96" t="s">
        <v>191</v>
      </c>
      <c r="C8" s="51">
        <f>SUM(C5:C7)</f>
        <v>4</v>
      </c>
      <c r="D8" s="51">
        <f>SUM(D5:D7)</f>
        <v>3</v>
      </c>
      <c r="E8" s="188">
        <f>SUM(E5:E7)</f>
        <v>0</v>
      </c>
      <c r="F8" s="188">
        <f>SUM(F5:F7)</f>
        <v>3</v>
      </c>
      <c r="G8" s="188">
        <f>SUM(G5:G7)</f>
        <v>0</v>
      </c>
      <c r="H8" s="181">
        <f t="shared" si="0"/>
        <v>0</v>
      </c>
      <c r="I8" s="51">
        <f>SUM(I5:I7)</f>
        <v>3</v>
      </c>
      <c r="J8" s="51">
        <f>SUM(J5:J7)</f>
        <v>1</v>
      </c>
      <c r="K8" s="97"/>
      <c r="L8" s="176"/>
    </row>
    <row r="9" spans="1:12" s="4" customFormat="1" ht="16.5" customHeight="1">
      <c r="A9" s="93" t="s">
        <v>36</v>
      </c>
      <c r="B9" s="94" t="s">
        <v>40</v>
      </c>
      <c r="C9" s="30">
        <v>72</v>
      </c>
      <c r="D9" s="67">
        <f>SUM(E9+F9)</f>
        <v>12</v>
      </c>
      <c r="E9" s="182">
        <v>12</v>
      </c>
      <c r="F9" s="183">
        <v>0</v>
      </c>
      <c r="G9" s="183">
        <v>0</v>
      </c>
      <c r="H9" s="212">
        <f t="shared" si="0"/>
        <v>0</v>
      </c>
      <c r="I9" s="30">
        <v>28</v>
      </c>
      <c r="J9" s="83">
        <f>I9/D9</f>
        <v>2.3333333333333335</v>
      </c>
      <c r="K9" s="14"/>
      <c r="L9" s="3"/>
    </row>
    <row r="10" spans="1:12" s="4" customFormat="1" ht="16.5" customHeight="1">
      <c r="A10" s="100" t="s">
        <v>73</v>
      </c>
      <c r="B10" s="95" t="s">
        <v>41</v>
      </c>
      <c r="C10" s="36">
        <v>46</v>
      </c>
      <c r="D10" s="67">
        <f>SUM(E10+F10)</f>
        <v>14</v>
      </c>
      <c r="E10" s="185">
        <v>4</v>
      </c>
      <c r="F10" s="186">
        <v>10</v>
      </c>
      <c r="G10" s="186">
        <v>0</v>
      </c>
      <c r="H10" s="212">
        <f t="shared" si="0"/>
        <v>0</v>
      </c>
      <c r="I10" s="36">
        <v>47</v>
      </c>
      <c r="J10" s="85">
        <f>I10/D10</f>
        <v>3.357142857142857</v>
      </c>
      <c r="K10" s="16"/>
      <c r="L10" s="3"/>
    </row>
    <row r="11" spans="1:12" s="44" customFormat="1" ht="16.5" customHeight="1">
      <c r="A11" s="120"/>
      <c r="B11" s="96" t="s">
        <v>42</v>
      </c>
      <c r="C11" s="51">
        <f>SUM(C9:C10)</f>
        <v>118</v>
      </c>
      <c r="D11" s="115">
        <f>SUM(D9:D10)</f>
        <v>26</v>
      </c>
      <c r="E11" s="188">
        <f>SUM(E9:E10)</f>
        <v>16</v>
      </c>
      <c r="F11" s="188">
        <f>SUM(F9:F10)</f>
        <v>10</v>
      </c>
      <c r="G11" s="188">
        <f>SUM(G9:G10)</f>
        <v>0</v>
      </c>
      <c r="H11" s="181">
        <f t="shared" si="0"/>
        <v>0</v>
      </c>
      <c r="I11" s="51">
        <f>SUM(I9:I10)</f>
        <v>75</v>
      </c>
      <c r="J11" s="28">
        <f>I11/D11</f>
        <v>2.8846153846153846</v>
      </c>
      <c r="K11" s="97"/>
      <c r="L11" s="43"/>
    </row>
    <row r="12" spans="1:12" s="4" customFormat="1" ht="16.5" customHeight="1">
      <c r="A12" s="207" t="s">
        <v>38</v>
      </c>
      <c r="B12" s="94" t="s">
        <v>43</v>
      </c>
      <c r="C12" s="30">
        <v>22</v>
      </c>
      <c r="D12" s="67">
        <f>SUM(E12+F12)</f>
        <v>7</v>
      </c>
      <c r="E12" s="182">
        <v>2</v>
      </c>
      <c r="F12" s="183">
        <v>5</v>
      </c>
      <c r="G12" s="184">
        <v>0</v>
      </c>
      <c r="H12" s="155">
        <f t="shared" si="0"/>
        <v>0</v>
      </c>
      <c r="I12" s="30">
        <v>25</v>
      </c>
      <c r="J12" s="83">
        <f>I12/D12</f>
        <v>3.5714285714285716</v>
      </c>
      <c r="K12" s="14"/>
      <c r="L12" s="3"/>
    </row>
    <row r="13" spans="1:12" s="4" customFormat="1" ht="16.5" customHeight="1">
      <c r="A13" s="100" t="s">
        <v>74</v>
      </c>
      <c r="B13" s="99" t="s">
        <v>44</v>
      </c>
      <c r="C13" s="31">
        <v>34</v>
      </c>
      <c r="D13" s="67">
        <f>SUM(E13+F13)</f>
        <v>12</v>
      </c>
      <c r="E13" s="189">
        <v>10</v>
      </c>
      <c r="F13" s="190">
        <v>2</v>
      </c>
      <c r="G13" s="191">
        <v>0</v>
      </c>
      <c r="H13" s="155">
        <f t="shared" si="0"/>
        <v>0</v>
      </c>
      <c r="I13" s="31">
        <v>32</v>
      </c>
      <c r="J13" s="84">
        <f aca="true" t="shared" si="1" ref="J13:J40">I13/D13</f>
        <v>2.6666666666666665</v>
      </c>
      <c r="K13" s="15"/>
      <c r="L13" s="3"/>
    </row>
    <row r="14" spans="1:12" s="4" customFormat="1" ht="16.5" customHeight="1">
      <c r="A14" s="100"/>
      <c r="B14" s="95" t="s">
        <v>45</v>
      </c>
      <c r="C14" s="36">
        <v>18</v>
      </c>
      <c r="D14" s="67">
        <f>SUM(E14+F14)</f>
        <v>9</v>
      </c>
      <c r="E14" s="185">
        <v>5</v>
      </c>
      <c r="F14" s="186">
        <v>4</v>
      </c>
      <c r="G14" s="187">
        <v>0</v>
      </c>
      <c r="H14" s="155">
        <f t="shared" si="0"/>
        <v>0</v>
      </c>
      <c r="I14" s="36">
        <v>47</v>
      </c>
      <c r="J14" s="85">
        <f t="shared" si="1"/>
        <v>5.222222222222222</v>
      </c>
      <c r="K14" s="16"/>
      <c r="L14" s="3"/>
    </row>
    <row r="15" spans="1:12" s="44" customFormat="1" ht="16.5" customHeight="1">
      <c r="A15" s="120"/>
      <c r="B15" s="96" t="s">
        <v>42</v>
      </c>
      <c r="C15" s="51">
        <f>SUM(C12:C14)</f>
        <v>74</v>
      </c>
      <c r="D15" s="63">
        <f>SUM(D12:D14)</f>
        <v>28</v>
      </c>
      <c r="E15" s="192">
        <f>SUM(E12:E14)</f>
        <v>17</v>
      </c>
      <c r="F15" s="192">
        <f>SUM(F12:F14)</f>
        <v>11</v>
      </c>
      <c r="G15" s="192">
        <f>SUM(G12:G14)</f>
        <v>0</v>
      </c>
      <c r="H15" s="181">
        <f t="shared" si="0"/>
        <v>0</v>
      </c>
      <c r="I15" s="51">
        <f>SUM(I12:I14)</f>
        <v>104</v>
      </c>
      <c r="J15" s="28">
        <f>I15/D15</f>
        <v>3.7142857142857144</v>
      </c>
      <c r="K15" s="97"/>
      <c r="L15" s="43"/>
    </row>
    <row r="16" spans="1:12" s="4" customFormat="1" ht="16.5" customHeight="1">
      <c r="A16" s="207" t="s">
        <v>10</v>
      </c>
      <c r="B16" s="94" t="s">
        <v>46</v>
      </c>
      <c r="C16" s="30">
        <v>53</v>
      </c>
      <c r="D16" s="67">
        <f>SUM(E16+F16)</f>
        <v>18</v>
      </c>
      <c r="E16" s="182">
        <v>17</v>
      </c>
      <c r="F16" s="183">
        <v>1</v>
      </c>
      <c r="G16" s="184">
        <v>0</v>
      </c>
      <c r="H16" s="155">
        <f t="shared" si="0"/>
        <v>0</v>
      </c>
      <c r="I16" s="30">
        <v>24</v>
      </c>
      <c r="J16" s="83">
        <f t="shared" si="1"/>
        <v>1.3333333333333333</v>
      </c>
      <c r="K16" s="14"/>
      <c r="L16" s="3"/>
    </row>
    <row r="17" spans="1:12" s="4" customFormat="1" ht="16.5" customHeight="1">
      <c r="A17" s="100" t="s">
        <v>21</v>
      </c>
      <c r="B17" s="99" t="s">
        <v>47</v>
      </c>
      <c r="C17" s="31">
        <v>68</v>
      </c>
      <c r="D17" s="67">
        <f aca="true" t="shared" si="2" ref="D17:D27">SUM(E17+F17)</f>
        <v>27</v>
      </c>
      <c r="E17" s="189">
        <v>23</v>
      </c>
      <c r="F17" s="190">
        <v>4</v>
      </c>
      <c r="G17" s="191">
        <v>0</v>
      </c>
      <c r="H17" s="155">
        <f t="shared" si="0"/>
        <v>0</v>
      </c>
      <c r="I17" s="31">
        <v>64</v>
      </c>
      <c r="J17" s="84">
        <f t="shared" si="1"/>
        <v>2.3703703703703702</v>
      </c>
      <c r="K17" s="15"/>
      <c r="L17" s="3"/>
    </row>
    <row r="18" spans="1:12" s="4" customFormat="1" ht="16.5" customHeight="1">
      <c r="A18" s="100"/>
      <c r="B18" s="99" t="s">
        <v>48</v>
      </c>
      <c r="C18" s="31">
        <v>61</v>
      </c>
      <c r="D18" s="67">
        <f t="shared" si="2"/>
        <v>16</v>
      </c>
      <c r="E18" s="189">
        <v>10</v>
      </c>
      <c r="F18" s="190">
        <v>6</v>
      </c>
      <c r="G18" s="191">
        <v>0</v>
      </c>
      <c r="H18" s="155">
        <f t="shared" si="0"/>
        <v>0</v>
      </c>
      <c r="I18" s="31">
        <v>38</v>
      </c>
      <c r="J18" s="84">
        <f t="shared" si="1"/>
        <v>2.375</v>
      </c>
      <c r="K18" s="15"/>
      <c r="L18" s="3"/>
    </row>
    <row r="19" spans="1:12" s="4" customFormat="1" ht="16.5" customHeight="1">
      <c r="A19" s="100"/>
      <c r="B19" s="99" t="s">
        <v>49</v>
      </c>
      <c r="C19" s="31">
        <v>49</v>
      </c>
      <c r="D19" s="67">
        <f t="shared" si="2"/>
        <v>11</v>
      </c>
      <c r="E19" s="189">
        <v>10</v>
      </c>
      <c r="F19" s="190">
        <v>1</v>
      </c>
      <c r="G19" s="191">
        <v>0</v>
      </c>
      <c r="H19" s="155">
        <f t="shared" si="0"/>
        <v>0</v>
      </c>
      <c r="I19" s="31">
        <v>102</v>
      </c>
      <c r="J19" s="84">
        <f t="shared" si="1"/>
        <v>9.272727272727273</v>
      </c>
      <c r="K19" s="15"/>
      <c r="L19" s="3"/>
    </row>
    <row r="20" spans="1:12" s="4" customFormat="1" ht="16.5" customHeight="1">
      <c r="A20" s="100"/>
      <c r="B20" s="99" t="s">
        <v>50</v>
      </c>
      <c r="C20" s="31">
        <v>47</v>
      </c>
      <c r="D20" s="67">
        <f t="shared" si="2"/>
        <v>5</v>
      </c>
      <c r="E20" s="189">
        <v>4</v>
      </c>
      <c r="F20" s="190">
        <v>1</v>
      </c>
      <c r="G20" s="191">
        <v>0</v>
      </c>
      <c r="H20" s="155">
        <f t="shared" si="0"/>
        <v>0</v>
      </c>
      <c r="I20" s="31">
        <v>15</v>
      </c>
      <c r="J20" s="84">
        <f t="shared" si="1"/>
        <v>3</v>
      </c>
      <c r="K20" s="15"/>
      <c r="L20" s="3"/>
    </row>
    <row r="21" spans="1:12" s="4" customFormat="1" ht="16.5" customHeight="1">
      <c r="A21" s="100"/>
      <c r="B21" s="99" t="s">
        <v>51</v>
      </c>
      <c r="C21" s="31">
        <v>55</v>
      </c>
      <c r="D21" s="67">
        <f t="shared" si="2"/>
        <v>10</v>
      </c>
      <c r="E21" s="189">
        <v>6</v>
      </c>
      <c r="F21" s="190">
        <v>4</v>
      </c>
      <c r="G21" s="191">
        <v>0</v>
      </c>
      <c r="H21" s="155">
        <f t="shared" si="0"/>
        <v>0</v>
      </c>
      <c r="I21" s="31">
        <v>27</v>
      </c>
      <c r="J21" s="84">
        <f t="shared" si="1"/>
        <v>2.7</v>
      </c>
      <c r="K21" s="15"/>
      <c r="L21" s="3"/>
    </row>
    <row r="22" spans="1:12" s="4" customFormat="1" ht="16.5" customHeight="1">
      <c r="A22" s="100"/>
      <c r="B22" s="99" t="s">
        <v>124</v>
      </c>
      <c r="C22" s="31">
        <v>63</v>
      </c>
      <c r="D22" s="67">
        <f t="shared" si="2"/>
        <v>18</v>
      </c>
      <c r="E22" s="189">
        <v>4</v>
      </c>
      <c r="F22" s="190">
        <v>14</v>
      </c>
      <c r="G22" s="191">
        <v>0</v>
      </c>
      <c r="H22" s="155">
        <f t="shared" si="0"/>
        <v>0</v>
      </c>
      <c r="I22" s="31">
        <v>84</v>
      </c>
      <c r="J22" s="84">
        <f t="shared" si="1"/>
        <v>4.666666666666667</v>
      </c>
      <c r="K22" s="15"/>
      <c r="L22" s="3"/>
    </row>
    <row r="23" spans="1:12" s="4" customFormat="1" ht="16.5" customHeight="1">
      <c r="A23" s="100"/>
      <c r="B23" s="99" t="s">
        <v>52</v>
      </c>
      <c r="C23" s="31">
        <v>57</v>
      </c>
      <c r="D23" s="67">
        <f t="shared" si="2"/>
        <v>21</v>
      </c>
      <c r="E23" s="189">
        <v>8</v>
      </c>
      <c r="F23" s="190">
        <v>13</v>
      </c>
      <c r="G23" s="191">
        <v>0</v>
      </c>
      <c r="H23" s="155">
        <f t="shared" si="0"/>
        <v>0</v>
      </c>
      <c r="I23" s="31">
        <v>62</v>
      </c>
      <c r="J23" s="84">
        <f t="shared" si="1"/>
        <v>2.9523809523809526</v>
      </c>
      <c r="K23" s="15"/>
      <c r="L23" s="3"/>
    </row>
    <row r="24" spans="1:12" s="4" customFormat="1" ht="16.5" customHeight="1">
      <c r="A24" s="100"/>
      <c r="B24" s="99" t="s">
        <v>53</v>
      </c>
      <c r="C24" s="31">
        <v>52</v>
      </c>
      <c r="D24" s="67">
        <f t="shared" si="2"/>
        <v>8</v>
      </c>
      <c r="E24" s="189">
        <v>4</v>
      </c>
      <c r="F24" s="190">
        <v>4</v>
      </c>
      <c r="G24" s="191">
        <v>0</v>
      </c>
      <c r="H24" s="155">
        <f t="shared" si="0"/>
        <v>0</v>
      </c>
      <c r="I24" s="31">
        <v>17</v>
      </c>
      <c r="J24" s="84">
        <f t="shared" si="1"/>
        <v>2.125</v>
      </c>
      <c r="K24" s="15"/>
      <c r="L24" s="3"/>
    </row>
    <row r="25" spans="1:12" s="4" customFormat="1" ht="16.5" customHeight="1">
      <c r="A25" s="100"/>
      <c r="B25" s="99" t="s">
        <v>54</v>
      </c>
      <c r="C25" s="31">
        <v>209</v>
      </c>
      <c r="D25" s="67">
        <f t="shared" si="2"/>
        <v>24</v>
      </c>
      <c r="E25" s="189">
        <v>12</v>
      </c>
      <c r="F25" s="190">
        <v>12</v>
      </c>
      <c r="G25" s="191">
        <v>0</v>
      </c>
      <c r="H25" s="155">
        <f t="shared" si="0"/>
        <v>0</v>
      </c>
      <c r="I25" s="31">
        <v>206</v>
      </c>
      <c r="J25" s="84">
        <f t="shared" si="1"/>
        <v>8.583333333333334</v>
      </c>
      <c r="K25" s="15"/>
      <c r="L25" s="3"/>
    </row>
    <row r="26" spans="1:12" s="4" customFormat="1" ht="16.5" customHeight="1">
      <c r="A26" s="100"/>
      <c r="B26" s="99" t="s">
        <v>55</v>
      </c>
      <c r="C26" s="31">
        <v>89</v>
      </c>
      <c r="D26" s="67">
        <f t="shared" si="2"/>
        <v>23</v>
      </c>
      <c r="E26" s="189">
        <v>8</v>
      </c>
      <c r="F26" s="190">
        <v>15</v>
      </c>
      <c r="G26" s="191">
        <v>0</v>
      </c>
      <c r="H26" s="155">
        <f t="shared" si="0"/>
        <v>0</v>
      </c>
      <c r="I26" s="31">
        <v>101</v>
      </c>
      <c r="J26" s="84">
        <f t="shared" si="1"/>
        <v>4.391304347826087</v>
      </c>
      <c r="K26" s="15"/>
      <c r="L26" s="3"/>
    </row>
    <row r="27" spans="1:12" s="4" customFormat="1" ht="16.5" customHeight="1">
      <c r="A27" s="100"/>
      <c r="B27" s="95" t="s">
        <v>56</v>
      </c>
      <c r="C27" s="36">
        <v>104</v>
      </c>
      <c r="D27" s="67">
        <f t="shared" si="2"/>
        <v>24</v>
      </c>
      <c r="E27" s="185">
        <v>4</v>
      </c>
      <c r="F27" s="186">
        <v>20</v>
      </c>
      <c r="G27" s="187">
        <v>0</v>
      </c>
      <c r="H27" s="155">
        <f t="shared" si="0"/>
        <v>0</v>
      </c>
      <c r="I27" s="36">
        <v>105</v>
      </c>
      <c r="J27" s="85">
        <f t="shared" si="1"/>
        <v>4.375</v>
      </c>
      <c r="K27" s="16"/>
      <c r="L27" s="3"/>
    </row>
    <row r="28" spans="1:12" s="44" customFormat="1" ht="16.5">
      <c r="A28" s="120"/>
      <c r="B28" s="96" t="s">
        <v>42</v>
      </c>
      <c r="C28" s="51">
        <f>SUM(C16:C27)</f>
        <v>907</v>
      </c>
      <c r="D28" s="63">
        <f>SUM(D16:D27)</f>
        <v>205</v>
      </c>
      <c r="E28" s="192">
        <f>SUM(E16:E27)</f>
        <v>110</v>
      </c>
      <c r="F28" s="192">
        <f>SUM(F16:F27)</f>
        <v>95</v>
      </c>
      <c r="G28" s="192">
        <f>SUM(G16:G27)</f>
        <v>0</v>
      </c>
      <c r="H28" s="181">
        <f t="shared" si="0"/>
        <v>0</v>
      </c>
      <c r="I28" s="51">
        <f>SUM(I16:I27)</f>
        <v>845</v>
      </c>
      <c r="J28" s="28">
        <f>I28/D28</f>
        <v>4.121951219512195</v>
      </c>
      <c r="K28" s="97"/>
      <c r="L28" s="43"/>
    </row>
    <row r="29" spans="1:12" s="4" customFormat="1" ht="16.5" customHeight="1">
      <c r="A29" s="208"/>
      <c r="B29" s="94" t="s">
        <v>57</v>
      </c>
      <c r="C29" s="30">
        <v>124</v>
      </c>
      <c r="D29" s="67">
        <f>SUM(E29+F29)</f>
        <v>14</v>
      </c>
      <c r="E29" s="182">
        <v>14</v>
      </c>
      <c r="F29" s="183">
        <v>0</v>
      </c>
      <c r="G29" s="184">
        <v>0</v>
      </c>
      <c r="H29" s="155">
        <f t="shared" si="0"/>
        <v>0</v>
      </c>
      <c r="I29" s="30">
        <v>25</v>
      </c>
      <c r="J29" s="83">
        <f t="shared" si="1"/>
        <v>1.7857142857142858</v>
      </c>
      <c r="K29" s="14"/>
      <c r="L29" s="3"/>
    </row>
    <row r="30" spans="1:12" s="4" customFormat="1" ht="16.5" customHeight="1">
      <c r="A30" s="98" t="s">
        <v>75</v>
      </c>
      <c r="B30" s="99" t="s">
        <v>58</v>
      </c>
      <c r="C30" s="31">
        <v>63</v>
      </c>
      <c r="D30" s="67">
        <f>SUM(E30+F30)</f>
        <v>6</v>
      </c>
      <c r="E30" s="189">
        <v>0</v>
      </c>
      <c r="F30" s="190">
        <v>6</v>
      </c>
      <c r="G30" s="191">
        <v>0</v>
      </c>
      <c r="H30" s="155">
        <f t="shared" si="0"/>
        <v>0</v>
      </c>
      <c r="I30" s="31">
        <v>52</v>
      </c>
      <c r="J30" s="84">
        <f t="shared" si="1"/>
        <v>8.666666666666666</v>
      </c>
      <c r="K30" s="15"/>
      <c r="L30" s="3"/>
    </row>
    <row r="31" spans="1:12" s="4" customFormat="1" ht="16.5" customHeight="1">
      <c r="A31" s="100" t="s">
        <v>76</v>
      </c>
      <c r="B31" s="99" t="s">
        <v>59</v>
      </c>
      <c r="C31" s="31">
        <v>39</v>
      </c>
      <c r="D31" s="67">
        <f>SUM(E31+F31)</f>
        <v>4</v>
      </c>
      <c r="E31" s="189">
        <v>4</v>
      </c>
      <c r="F31" s="190">
        <v>0</v>
      </c>
      <c r="G31" s="191">
        <v>0</v>
      </c>
      <c r="H31" s="155">
        <f t="shared" si="0"/>
        <v>0</v>
      </c>
      <c r="I31" s="31">
        <v>15</v>
      </c>
      <c r="J31" s="84">
        <f t="shared" si="1"/>
        <v>3.75</v>
      </c>
      <c r="K31" s="15"/>
      <c r="L31" s="3"/>
    </row>
    <row r="32" spans="1:12" s="4" customFormat="1" ht="16.5" customHeight="1">
      <c r="A32" s="100"/>
      <c r="B32" s="95" t="s">
        <v>60</v>
      </c>
      <c r="C32" s="36">
        <v>172</v>
      </c>
      <c r="D32" s="67">
        <f>SUM(E32+F32)</f>
        <v>0</v>
      </c>
      <c r="E32" s="185">
        <v>0</v>
      </c>
      <c r="F32" s="186">
        <v>0</v>
      </c>
      <c r="G32" s="187">
        <v>0</v>
      </c>
      <c r="H32" s="155" t="e">
        <f t="shared" si="0"/>
        <v>#DIV/0!</v>
      </c>
      <c r="I32" s="36">
        <v>0</v>
      </c>
      <c r="J32" s="85" t="e">
        <f t="shared" si="1"/>
        <v>#DIV/0!</v>
      </c>
      <c r="K32" s="16"/>
      <c r="L32" s="3"/>
    </row>
    <row r="33" spans="1:12" s="44" customFormat="1" ht="16.5" customHeight="1">
      <c r="A33" s="120"/>
      <c r="B33" s="96" t="s">
        <v>42</v>
      </c>
      <c r="C33" s="51">
        <f>SUM(C29:C32)</f>
        <v>398</v>
      </c>
      <c r="D33" s="115">
        <f>SUM(D29:D32)</f>
        <v>24</v>
      </c>
      <c r="E33" s="188">
        <f>SUM(E29:E32)</f>
        <v>18</v>
      </c>
      <c r="F33" s="188">
        <f>SUM(F29:F32)</f>
        <v>6</v>
      </c>
      <c r="G33" s="188">
        <f>SUM(G29:G32)</f>
        <v>0</v>
      </c>
      <c r="H33" s="181">
        <f t="shared" si="0"/>
        <v>0</v>
      </c>
      <c r="I33" s="51">
        <f>SUM(I29:I32)</f>
        <v>92</v>
      </c>
      <c r="J33" s="28">
        <f>I33/D33</f>
        <v>3.8333333333333335</v>
      </c>
      <c r="K33" s="97"/>
      <c r="L33" s="43"/>
    </row>
    <row r="34" spans="1:12" s="4" customFormat="1" ht="16.5" customHeight="1">
      <c r="A34" s="208"/>
      <c r="B34" s="94" t="s">
        <v>61</v>
      </c>
      <c r="C34" s="30">
        <v>63</v>
      </c>
      <c r="D34" s="67">
        <f>SUM(E34+F34)</f>
        <v>2</v>
      </c>
      <c r="E34" s="182">
        <v>2</v>
      </c>
      <c r="F34" s="183">
        <v>0</v>
      </c>
      <c r="G34" s="184">
        <v>0</v>
      </c>
      <c r="H34" s="155">
        <f t="shared" si="0"/>
        <v>0</v>
      </c>
      <c r="I34" s="30">
        <v>15</v>
      </c>
      <c r="J34" s="83">
        <f t="shared" si="1"/>
        <v>7.5</v>
      </c>
      <c r="K34" s="14"/>
      <c r="L34" s="3"/>
    </row>
    <row r="35" spans="1:12" s="4" customFormat="1" ht="18.75" customHeight="1">
      <c r="A35" s="98" t="s">
        <v>75</v>
      </c>
      <c r="B35" s="118" t="s">
        <v>78</v>
      </c>
      <c r="C35" s="31">
        <v>150</v>
      </c>
      <c r="D35" s="67">
        <f aca="true" t="shared" si="3" ref="D35:D40">SUM(E35+F35)</f>
        <v>12</v>
      </c>
      <c r="E35" s="189">
        <v>8</v>
      </c>
      <c r="F35" s="190">
        <v>4</v>
      </c>
      <c r="G35" s="191">
        <v>0</v>
      </c>
      <c r="H35" s="155">
        <f t="shared" si="0"/>
        <v>0</v>
      </c>
      <c r="I35" s="31">
        <v>38</v>
      </c>
      <c r="J35" s="84">
        <f t="shared" si="1"/>
        <v>3.1666666666666665</v>
      </c>
      <c r="K35" s="15"/>
      <c r="L35" s="3"/>
    </row>
    <row r="36" spans="1:12" s="4" customFormat="1" ht="16.5" customHeight="1">
      <c r="A36" s="100" t="s">
        <v>77</v>
      </c>
      <c r="B36" s="99" t="s">
        <v>62</v>
      </c>
      <c r="C36" s="31">
        <v>81</v>
      </c>
      <c r="D36" s="67">
        <f t="shared" si="3"/>
        <v>2</v>
      </c>
      <c r="E36" s="189">
        <v>2</v>
      </c>
      <c r="F36" s="190">
        <v>0</v>
      </c>
      <c r="G36" s="191">
        <v>0</v>
      </c>
      <c r="H36" s="155">
        <f t="shared" si="0"/>
        <v>0</v>
      </c>
      <c r="I36" s="31">
        <v>8</v>
      </c>
      <c r="J36" s="84">
        <f t="shared" si="1"/>
        <v>4</v>
      </c>
      <c r="K36" s="15"/>
      <c r="L36" s="3"/>
    </row>
    <row r="37" spans="1:12" s="4" customFormat="1" ht="16.5" customHeight="1">
      <c r="A37" s="100"/>
      <c r="B37" s="99" t="s">
        <v>63</v>
      </c>
      <c r="C37" s="31">
        <v>203</v>
      </c>
      <c r="D37" s="67">
        <f t="shared" si="3"/>
        <v>25</v>
      </c>
      <c r="E37" s="189">
        <v>25</v>
      </c>
      <c r="F37" s="190">
        <v>0</v>
      </c>
      <c r="G37" s="191">
        <v>0</v>
      </c>
      <c r="H37" s="155">
        <f t="shared" si="0"/>
        <v>0</v>
      </c>
      <c r="I37" s="31">
        <v>126</v>
      </c>
      <c r="J37" s="84">
        <f t="shared" si="1"/>
        <v>5.04</v>
      </c>
      <c r="K37" s="15"/>
      <c r="L37" s="3"/>
    </row>
    <row r="38" spans="1:12" s="4" customFormat="1" ht="16.5" customHeight="1">
      <c r="A38" s="100"/>
      <c r="B38" s="99" t="s">
        <v>64</v>
      </c>
      <c r="C38" s="31">
        <v>106</v>
      </c>
      <c r="D38" s="67">
        <f t="shared" si="3"/>
        <v>9</v>
      </c>
      <c r="E38" s="189">
        <v>4</v>
      </c>
      <c r="F38" s="190">
        <v>5</v>
      </c>
      <c r="G38" s="191">
        <v>0</v>
      </c>
      <c r="H38" s="155">
        <f t="shared" si="0"/>
        <v>0</v>
      </c>
      <c r="I38" s="31">
        <v>149</v>
      </c>
      <c r="J38" s="84">
        <f t="shared" si="1"/>
        <v>16.555555555555557</v>
      </c>
      <c r="K38" s="15"/>
      <c r="L38" s="3"/>
    </row>
    <row r="39" spans="1:12" s="4" customFormat="1" ht="16.5" customHeight="1">
      <c r="A39" s="100"/>
      <c r="B39" s="99" t="s">
        <v>65</v>
      </c>
      <c r="C39" s="31">
        <v>190</v>
      </c>
      <c r="D39" s="67">
        <f t="shared" si="3"/>
        <v>9</v>
      </c>
      <c r="E39" s="189">
        <v>4</v>
      </c>
      <c r="F39" s="190">
        <v>5</v>
      </c>
      <c r="G39" s="191">
        <v>0</v>
      </c>
      <c r="H39" s="155">
        <f t="shared" si="0"/>
        <v>0</v>
      </c>
      <c r="I39" s="31">
        <v>179</v>
      </c>
      <c r="J39" s="84">
        <f t="shared" si="1"/>
        <v>19.88888888888889</v>
      </c>
      <c r="K39" s="15"/>
      <c r="L39" s="3"/>
    </row>
    <row r="40" spans="1:12" s="4" customFormat="1" ht="16.5" customHeight="1">
      <c r="A40" s="100"/>
      <c r="B40" s="95" t="s">
        <v>125</v>
      </c>
      <c r="C40" s="36">
        <v>29</v>
      </c>
      <c r="D40" s="67">
        <f t="shared" si="3"/>
        <v>4</v>
      </c>
      <c r="E40" s="185">
        <v>4</v>
      </c>
      <c r="F40" s="186">
        <v>0</v>
      </c>
      <c r="G40" s="187">
        <v>0</v>
      </c>
      <c r="H40" s="155">
        <f t="shared" si="0"/>
        <v>0</v>
      </c>
      <c r="I40" s="36">
        <v>17</v>
      </c>
      <c r="J40" s="85">
        <f t="shared" si="1"/>
        <v>4.25</v>
      </c>
      <c r="K40" s="16"/>
      <c r="L40" s="3"/>
    </row>
    <row r="41" spans="1:12" s="44" customFormat="1" ht="16.5">
      <c r="A41" s="120"/>
      <c r="B41" s="96" t="s">
        <v>42</v>
      </c>
      <c r="C41" s="51">
        <f>SUM(C34:C40)</f>
        <v>822</v>
      </c>
      <c r="D41" s="115">
        <f>SUM(D34:D40)</f>
        <v>63</v>
      </c>
      <c r="E41" s="188">
        <f>SUM(E34:E40)</f>
        <v>49</v>
      </c>
      <c r="F41" s="188">
        <f>SUM(F34:F40)</f>
        <v>14</v>
      </c>
      <c r="G41" s="188">
        <f>SUM(G34:G40)</f>
        <v>0</v>
      </c>
      <c r="H41" s="181">
        <f t="shared" si="0"/>
        <v>0</v>
      </c>
      <c r="I41" s="51">
        <f>SUM(I34:I40)</f>
        <v>532</v>
      </c>
      <c r="J41" s="28">
        <f>I41/D41</f>
        <v>8.444444444444445</v>
      </c>
      <c r="K41" s="97"/>
      <c r="L41" s="43"/>
    </row>
    <row r="42" spans="1:12" s="4" customFormat="1" ht="16.5" customHeight="1">
      <c r="A42" s="208" t="s">
        <v>79</v>
      </c>
      <c r="B42" s="101" t="s">
        <v>66</v>
      </c>
      <c r="C42" s="88">
        <v>36</v>
      </c>
      <c r="D42" s="116">
        <f>SUM(E42+F42)</f>
        <v>7</v>
      </c>
      <c r="E42" s="193">
        <v>1</v>
      </c>
      <c r="F42" s="194">
        <v>6</v>
      </c>
      <c r="G42" s="195">
        <v>0</v>
      </c>
      <c r="H42" s="155">
        <f t="shared" si="0"/>
        <v>0</v>
      </c>
      <c r="I42" s="88">
        <v>21</v>
      </c>
      <c r="J42" s="102">
        <f>I42/D42</f>
        <v>3</v>
      </c>
      <c r="K42" s="17"/>
      <c r="L42" s="3"/>
    </row>
    <row r="43" spans="1:12" s="4" customFormat="1" ht="16.5" customHeight="1">
      <c r="A43" s="100"/>
      <c r="B43" s="103" t="s">
        <v>42</v>
      </c>
      <c r="C43" s="104">
        <f>SUM(C42:C42)</f>
        <v>36</v>
      </c>
      <c r="D43" s="117">
        <f>SUM(D42:D42)</f>
        <v>7</v>
      </c>
      <c r="E43" s="196">
        <f>SUM(E42:E42)</f>
        <v>1</v>
      </c>
      <c r="F43" s="196">
        <f>SUM(F42:F42)</f>
        <v>6</v>
      </c>
      <c r="G43" s="196">
        <f>SUM(G42:G42)</f>
        <v>0</v>
      </c>
      <c r="H43" s="181">
        <f t="shared" si="0"/>
        <v>0</v>
      </c>
      <c r="I43" s="104">
        <f>SUM(I42:I42)</f>
        <v>21</v>
      </c>
      <c r="J43" s="51">
        <f>I43/D43</f>
        <v>3</v>
      </c>
      <c r="K43" s="15"/>
      <c r="L43" s="3"/>
    </row>
    <row r="44" spans="1:12" s="4" customFormat="1" ht="16.5" customHeight="1">
      <c r="A44" s="207" t="s">
        <v>13</v>
      </c>
      <c r="B44" s="94" t="s">
        <v>67</v>
      </c>
      <c r="C44" s="30">
        <v>214</v>
      </c>
      <c r="D44" s="67">
        <f>SUM(E44+F44)</f>
        <v>13</v>
      </c>
      <c r="E44" s="182">
        <v>11</v>
      </c>
      <c r="F44" s="183">
        <v>2</v>
      </c>
      <c r="G44" s="184">
        <v>0</v>
      </c>
      <c r="H44" s="155">
        <f t="shared" si="0"/>
        <v>0</v>
      </c>
      <c r="I44" s="30">
        <v>84</v>
      </c>
      <c r="J44" s="83">
        <f aca="true" t="shared" si="4" ref="J44:J51">I44/D44</f>
        <v>6.461538461538462</v>
      </c>
      <c r="K44" s="105"/>
      <c r="L44" s="3"/>
    </row>
    <row r="45" spans="1:12" s="4" customFormat="1" ht="16.5" customHeight="1">
      <c r="A45" s="100" t="s">
        <v>80</v>
      </c>
      <c r="B45" s="99" t="s">
        <v>68</v>
      </c>
      <c r="C45" s="31">
        <v>60</v>
      </c>
      <c r="D45" s="67">
        <f>SUM(E45+F45)</f>
        <v>17</v>
      </c>
      <c r="E45" s="189">
        <v>11</v>
      </c>
      <c r="F45" s="190">
        <v>6</v>
      </c>
      <c r="G45" s="191">
        <v>0</v>
      </c>
      <c r="H45" s="155">
        <f t="shared" si="0"/>
        <v>0</v>
      </c>
      <c r="I45" s="31">
        <v>44</v>
      </c>
      <c r="J45" s="84">
        <f t="shared" si="4"/>
        <v>2.588235294117647</v>
      </c>
      <c r="K45" s="106"/>
      <c r="L45" s="3"/>
    </row>
    <row r="46" spans="1:12" s="4" customFormat="1" ht="16.5" customHeight="1">
      <c r="A46" s="100"/>
      <c r="B46" s="99" t="s">
        <v>69</v>
      </c>
      <c r="C46" s="31">
        <v>51</v>
      </c>
      <c r="D46" s="67">
        <f>SUM(E46+F46)</f>
        <v>19</v>
      </c>
      <c r="E46" s="189">
        <v>7</v>
      </c>
      <c r="F46" s="190">
        <v>12</v>
      </c>
      <c r="G46" s="191">
        <v>0</v>
      </c>
      <c r="H46" s="155">
        <f t="shared" si="0"/>
        <v>0</v>
      </c>
      <c r="I46" s="31">
        <v>58</v>
      </c>
      <c r="J46" s="84">
        <f t="shared" si="4"/>
        <v>3.0526315789473686</v>
      </c>
      <c r="K46" s="106"/>
      <c r="L46" s="3"/>
    </row>
    <row r="47" spans="1:12" s="4" customFormat="1" ht="16.5" customHeight="1">
      <c r="A47" s="100"/>
      <c r="B47" s="95" t="s">
        <v>70</v>
      </c>
      <c r="C47" s="36">
        <v>29</v>
      </c>
      <c r="D47" s="67">
        <f>SUM(E47+F47)</f>
        <v>26</v>
      </c>
      <c r="E47" s="185">
        <v>5</v>
      </c>
      <c r="F47" s="186">
        <v>21</v>
      </c>
      <c r="G47" s="187">
        <v>0</v>
      </c>
      <c r="H47" s="155">
        <f t="shared" si="0"/>
        <v>0</v>
      </c>
      <c r="I47" s="36">
        <v>86</v>
      </c>
      <c r="J47" s="85">
        <f t="shared" si="4"/>
        <v>3.3076923076923075</v>
      </c>
      <c r="K47" s="107"/>
      <c r="L47" s="3"/>
    </row>
    <row r="48" spans="1:13" s="44" customFormat="1" ht="16.5">
      <c r="A48" s="120"/>
      <c r="B48" s="96" t="s">
        <v>42</v>
      </c>
      <c r="C48" s="51">
        <f>SUM(C44:C47)</f>
        <v>354</v>
      </c>
      <c r="D48" s="63">
        <f>SUM(D44:D47)</f>
        <v>75</v>
      </c>
      <c r="E48" s="192">
        <f>SUM(E44:E47)</f>
        <v>34</v>
      </c>
      <c r="F48" s="192">
        <f>SUM(F44:F47)</f>
        <v>41</v>
      </c>
      <c r="G48" s="192">
        <f>SUM(G44:G47)</f>
        <v>0</v>
      </c>
      <c r="H48" s="181">
        <f t="shared" si="0"/>
        <v>0</v>
      </c>
      <c r="I48" s="51">
        <f>SUM(I44:I47)</f>
        <v>272</v>
      </c>
      <c r="J48" s="28">
        <f>I48/D48</f>
        <v>3.6266666666666665</v>
      </c>
      <c r="K48" s="108"/>
      <c r="L48" s="43"/>
      <c r="M48" s="43"/>
    </row>
    <row r="49" spans="1:12" s="4" customFormat="1" ht="16.5" customHeight="1">
      <c r="A49" s="207" t="s">
        <v>39</v>
      </c>
      <c r="B49" s="94" t="s">
        <v>71</v>
      </c>
      <c r="C49" s="30">
        <v>119</v>
      </c>
      <c r="D49" s="67">
        <f>SUM(E49+F49)</f>
        <v>48</v>
      </c>
      <c r="E49" s="182">
        <v>12</v>
      </c>
      <c r="F49" s="183">
        <v>36</v>
      </c>
      <c r="G49" s="184">
        <v>0</v>
      </c>
      <c r="H49" s="155">
        <f t="shared" si="0"/>
        <v>0</v>
      </c>
      <c r="I49" s="30">
        <v>118</v>
      </c>
      <c r="J49" s="83">
        <f t="shared" si="4"/>
        <v>2.4583333333333335</v>
      </c>
      <c r="K49" s="105"/>
      <c r="L49" s="3"/>
    </row>
    <row r="50" spans="1:12" s="4" customFormat="1" ht="16.5" customHeight="1">
      <c r="A50" s="100" t="s">
        <v>31</v>
      </c>
      <c r="B50" s="99" t="s">
        <v>72</v>
      </c>
      <c r="C50" s="31">
        <v>31</v>
      </c>
      <c r="D50" s="67">
        <f>SUM(E50+F50)</f>
        <v>14</v>
      </c>
      <c r="E50" s="189">
        <v>6</v>
      </c>
      <c r="F50" s="190">
        <v>8</v>
      </c>
      <c r="G50" s="191">
        <v>0</v>
      </c>
      <c r="H50" s="155">
        <f t="shared" si="0"/>
        <v>0</v>
      </c>
      <c r="I50" s="31">
        <v>25</v>
      </c>
      <c r="J50" s="84">
        <f t="shared" si="4"/>
        <v>1.7857142857142858</v>
      </c>
      <c r="K50" s="106"/>
      <c r="L50" s="3"/>
    </row>
    <row r="51" spans="1:12" s="4" customFormat="1" ht="16.5" customHeight="1">
      <c r="A51" s="100"/>
      <c r="B51" s="95" t="s">
        <v>126</v>
      </c>
      <c r="C51" s="36">
        <v>0</v>
      </c>
      <c r="D51" s="67">
        <f>SUM(E51+F51)</f>
        <v>0</v>
      </c>
      <c r="E51" s="185">
        <v>0</v>
      </c>
      <c r="F51" s="186">
        <v>0</v>
      </c>
      <c r="G51" s="187">
        <v>0</v>
      </c>
      <c r="H51" s="155" t="e">
        <f t="shared" si="0"/>
        <v>#DIV/0!</v>
      </c>
      <c r="I51" s="36">
        <v>0</v>
      </c>
      <c r="J51" s="85" t="e">
        <f t="shared" si="4"/>
        <v>#DIV/0!</v>
      </c>
      <c r="K51" s="107"/>
      <c r="L51" s="3"/>
    </row>
    <row r="52" spans="1:11" s="52" customFormat="1" ht="16.5">
      <c r="A52" s="121"/>
      <c r="B52" s="27" t="s">
        <v>42</v>
      </c>
      <c r="C52" s="28">
        <f>SUM(C49:C51)</f>
        <v>150</v>
      </c>
      <c r="D52" s="64">
        <f>SUM(D49:D51)</f>
        <v>62</v>
      </c>
      <c r="E52" s="197">
        <f>SUM(E49:E51)</f>
        <v>18</v>
      </c>
      <c r="F52" s="197">
        <f>SUM(F49:F51)</f>
        <v>44</v>
      </c>
      <c r="G52" s="197">
        <f>SUM(G49:G51)</f>
        <v>0</v>
      </c>
      <c r="H52" s="181">
        <f t="shared" si="0"/>
        <v>0</v>
      </c>
      <c r="I52" s="28">
        <f>SUM(I49:I51)</f>
        <v>143</v>
      </c>
      <c r="J52" s="28">
        <f>I52/D52</f>
        <v>2.306451612903226</v>
      </c>
      <c r="K52" s="109"/>
    </row>
    <row r="53" spans="3:12" s="4" customFormat="1" ht="22.5" customHeight="1">
      <c r="C53" s="32"/>
      <c r="D53" s="32"/>
      <c r="E53" s="32"/>
      <c r="F53" s="32"/>
      <c r="G53" s="32"/>
      <c r="H53" s="112"/>
      <c r="I53" s="32"/>
      <c r="J53" s="32"/>
      <c r="L53" s="3"/>
    </row>
    <row r="55" spans="1:12" ht="16.5">
      <c r="A55" s="304" t="s">
        <v>15</v>
      </c>
      <c r="B55" s="305"/>
      <c r="C55" s="305"/>
      <c r="D55" s="58"/>
      <c r="E55" s="110"/>
      <c r="F55" s="110"/>
      <c r="G55" s="110"/>
      <c r="H55" s="113"/>
      <c r="I55" s="110"/>
      <c r="J55" s="110"/>
      <c r="K55" s="1"/>
      <c r="L55" s="1"/>
    </row>
  </sheetData>
  <sheetProtection/>
  <mergeCells count="4">
    <mergeCell ref="I2:I3"/>
    <mergeCell ref="E2:H2"/>
    <mergeCell ref="A55:C55"/>
    <mergeCell ref="D2:D3"/>
  </mergeCells>
  <printOptions/>
  <pageMargins left="0.9448818897637796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J35"/>
  <sheetViews>
    <sheetView tabSelected="1" zoomScalePageLayoutView="0" workbookViewId="0" topLeftCell="A26">
      <selection activeCell="J33" sqref="J33"/>
    </sheetView>
  </sheetViews>
  <sheetFormatPr defaultColWidth="9.00390625" defaultRowHeight="16.5"/>
  <cols>
    <col min="1" max="1" width="12.125" style="2" customWidth="1"/>
    <col min="2" max="2" width="17.00390625" style="2" customWidth="1"/>
    <col min="3" max="3" width="9.50390625" style="232" customWidth="1"/>
    <col min="4" max="4" width="9.375" style="2" customWidth="1"/>
    <col min="5" max="5" width="6.125" style="2" customWidth="1"/>
    <col min="6" max="6" width="9.375" style="2" customWidth="1"/>
    <col min="7" max="7" width="8.625" style="2" customWidth="1"/>
    <col min="8" max="8" width="6.00390625" style="2" customWidth="1"/>
    <col min="9" max="9" width="17.25390625" style="2" customWidth="1"/>
    <col min="10" max="10" width="10.625" style="2" customWidth="1"/>
    <col min="11" max="16384" width="9.00390625" style="2" customWidth="1"/>
  </cols>
  <sheetData>
    <row r="1" spans="1:10" s="4" customFormat="1" ht="16.5">
      <c r="A1" s="3"/>
      <c r="B1" s="3"/>
      <c r="C1" s="213"/>
      <c r="H1" s="3"/>
      <c r="I1" s="3"/>
      <c r="J1" s="3"/>
    </row>
    <row r="2" spans="1:10" s="4" customFormat="1" ht="48.75" customHeight="1">
      <c r="A2" s="214" t="s">
        <v>0</v>
      </c>
      <c r="B2" s="214" t="s">
        <v>1</v>
      </c>
      <c r="C2" s="215" t="s">
        <v>245</v>
      </c>
      <c r="D2" s="308" t="s">
        <v>192</v>
      </c>
      <c r="E2" s="309"/>
      <c r="F2" s="309"/>
      <c r="G2" s="310"/>
      <c r="H2" s="216" t="s">
        <v>246</v>
      </c>
      <c r="I2" s="217" t="s">
        <v>193</v>
      </c>
      <c r="J2" s="218" t="s">
        <v>194</v>
      </c>
    </row>
    <row r="3" spans="1:10" s="4" customFormat="1" ht="46.5" customHeight="1">
      <c r="A3" s="15"/>
      <c r="B3" s="16"/>
      <c r="C3" s="219"/>
      <c r="D3" s="220" t="s">
        <v>3</v>
      </c>
      <c r="E3" s="220" t="s">
        <v>4</v>
      </c>
      <c r="F3" s="221" t="s">
        <v>195</v>
      </c>
      <c r="G3" s="222" t="s">
        <v>196</v>
      </c>
      <c r="H3" s="16"/>
      <c r="I3" s="16"/>
      <c r="J3" s="16"/>
    </row>
    <row r="4" spans="1:10" s="4" customFormat="1" ht="38.25" customHeight="1">
      <c r="A4" s="219"/>
      <c r="B4" s="292" t="s">
        <v>197</v>
      </c>
      <c r="C4" s="293">
        <f>SUM(C5:C34)</f>
        <v>342</v>
      </c>
      <c r="D4" s="293">
        <f>SUM(D5:D34)</f>
        <v>60</v>
      </c>
      <c r="E4" s="293">
        <f>SUM(E5:E34)</f>
        <v>282</v>
      </c>
      <c r="F4" s="293">
        <f>SUM(F5:F34)</f>
        <v>0</v>
      </c>
      <c r="G4" s="294">
        <f>F4/C4</f>
        <v>0</v>
      </c>
      <c r="H4" s="293">
        <f>SUM(H5:H34)</f>
        <v>6591</v>
      </c>
      <c r="I4" s="295">
        <f>SUM(H4/C4)</f>
        <v>19.271929824561404</v>
      </c>
      <c r="J4" s="293">
        <f>SUM(J5:J34)</f>
        <v>2751</v>
      </c>
    </row>
    <row r="5" spans="1:10" s="4" customFormat="1" ht="30">
      <c r="A5" s="225" t="s">
        <v>198</v>
      </c>
      <c r="B5" s="226" t="s">
        <v>199</v>
      </c>
      <c r="C5" s="227">
        <f>SUM(D5+E5)</f>
        <v>20</v>
      </c>
      <c r="D5" s="223">
        <v>4</v>
      </c>
      <c r="E5" s="223">
        <v>16</v>
      </c>
      <c r="F5" s="223">
        <v>0</v>
      </c>
      <c r="G5" s="224">
        <f>F5/C5</f>
        <v>0</v>
      </c>
      <c r="H5" s="228">
        <v>334</v>
      </c>
      <c r="I5" s="291">
        <f>SUM(H5/C5)</f>
        <v>16.7</v>
      </c>
      <c r="J5" s="228">
        <v>147</v>
      </c>
    </row>
    <row r="6" spans="1:10" s="4" customFormat="1" ht="30">
      <c r="A6" s="15"/>
      <c r="B6" s="226" t="s">
        <v>200</v>
      </c>
      <c r="C6" s="227">
        <f aca="true" t="shared" si="0" ref="C6:C33">SUM(D6+E6)</f>
        <v>12</v>
      </c>
      <c r="D6" s="223">
        <v>1</v>
      </c>
      <c r="E6" s="223">
        <v>11</v>
      </c>
      <c r="F6" s="223">
        <v>0</v>
      </c>
      <c r="G6" s="224">
        <f aca="true" t="shared" si="1" ref="G6:G11">F6/C6</f>
        <v>0</v>
      </c>
      <c r="H6" s="228">
        <v>223</v>
      </c>
      <c r="I6" s="291">
        <f>SUM(H6/C6)</f>
        <v>18.583333333333332</v>
      </c>
      <c r="J6" s="228">
        <v>97</v>
      </c>
    </row>
    <row r="7" spans="1:10" s="4" customFormat="1" ht="45">
      <c r="A7" s="15"/>
      <c r="B7" s="226" t="s">
        <v>201</v>
      </c>
      <c r="C7" s="227">
        <f t="shared" si="0"/>
        <v>15</v>
      </c>
      <c r="D7" s="223">
        <v>2</v>
      </c>
      <c r="E7" s="223">
        <v>13</v>
      </c>
      <c r="F7" s="223">
        <v>0</v>
      </c>
      <c r="G7" s="224">
        <f t="shared" si="1"/>
        <v>0</v>
      </c>
      <c r="H7" s="228">
        <v>269</v>
      </c>
      <c r="I7" s="291">
        <f aca="true" t="shared" si="2" ref="I7:I34">SUM(H7/C7)</f>
        <v>17.933333333333334</v>
      </c>
      <c r="J7" s="228">
        <v>163</v>
      </c>
    </row>
    <row r="8" spans="1:10" s="4" customFormat="1" ht="33">
      <c r="A8" s="229" t="s">
        <v>202</v>
      </c>
      <c r="B8" s="226" t="s">
        <v>203</v>
      </c>
      <c r="C8" s="227">
        <f t="shared" si="0"/>
        <v>48</v>
      </c>
      <c r="D8" s="223">
        <v>13</v>
      </c>
      <c r="E8" s="223">
        <v>35</v>
      </c>
      <c r="F8" s="223">
        <v>0</v>
      </c>
      <c r="G8" s="224">
        <f t="shared" si="1"/>
        <v>0</v>
      </c>
      <c r="H8" s="228">
        <v>1875</v>
      </c>
      <c r="I8" s="291">
        <f t="shared" si="2"/>
        <v>39.0625</v>
      </c>
      <c r="J8" s="228">
        <v>299</v>
      </c>
    </row>
    <row r="9" spans="1:10" s="4" customFormat="1" ht="45">
      <c r="A9" s="15"/>
      <c r="B9" s="226" t="s">
        <v>204</v>
      </c>
      <c r="C9" s="227">
        <f t="shared" si="0"/>
        <v>0</v>
      </c>
      <c r="D9" s="223">
        <v>0</v>
      </c>
      <c r="E9" s="223">
        <v>0</v>
      </c>
      <c r="F9" s="223">
        <v>0</v>
      </c>
      <c r="G9" s="224" t="e">
        <f t="shared" si="1"/>
        <v>#DIV/0!</v>
      </c>
      <c r="H9" s="228">
        <v>0</v>
      </c>
      <c r="I9" s="291" t="e">
        <f t="shared" si="2"/>
        <v>#DIV/0!</v>
      </c>
      <c r="J9" s="228">
        <v>0</v>
      </c>
    </row>
    <row r="10" spans="1:10" s="4" customFormat="1" ht="45">
      <c r="A10" s="15"/>
      <c r="B10" s="226" t="s">
        <v>205</v>
      </c>
      <c r="C10" s="227">
        <f t="shared" si="0"/>
        <v>2</v>
      </c>
      <c r="D10" s="223">
        <v>0</v>
      </c>
      <c r="E10" s="223">
        <v>2</v>
      </c>
      <c r="F10" s="223">
        <v>0</v>
      </c>
      <c r="G10" s="224">
        <f t="shared" si="1"/>
        <v>0</v>
      </c>
      <c r="H10" s="228">
        <v>45</v>
      </c>
      <c r="I10" s="291">
        <f t="shared" si="2"/>
        <v>22.5</v>
      </c>
      <c r="J10" s="228">
        <v>59</v>
      </c>
    </row>
    <row r="11" spans="1:10" s="4" customFormat="1" ht="30">
      <c r="A11" s="15"/>
      <c r="B11" s="226" t="s">
        <v>206</v>
      </c>
      <c r="C11" s="227">
        <f t="shared" si="0"/>
        <v>0</v>
      </c>
      <c r="D11" s="223">
        <v>0</v>
      </c>
      <c r="E11" s="223">
        <v>0</v>
      </c>
      <c r="F11" s="223">
        <v>0</v>
      </c>
      <c r="G11" s="224" t="e">
        <f t="shared" si="1"/>
        <v>#DIV/0!</v>
      </c>
      <c r="H11" s="228">
        <v>0</v>
      </c>
      <c r="I11" s="291" t="e">
        <f t="shared" si="2"/>
        <v>#DIV/0!</v>
      </c>
      <c r="J11" s="228">
        <v>0</v>
      </c>
    </row>
    <row r="12" spans="1:10" s="4" customFormat="1" ht="60">
      <c r="A12" s="15"/>
      <c r="B12" s="226" t="s">
        <v>207</v>
      </c>
      <c r="C12" s="227">
        <f t="shared" si="0"/>
        <v>6</v>
      </c>
      <c r="D12" s="223">
        <v>2</v>
      </c>
      <c r="E12" s="223">
        <v>4</v>
      </c>
      <c r="F12" s="223">
        <v>0</v>
      </c>
      <c r="G12" s="224">
        <v>0</v>
      </c>
      <c r="H12" s="228">
        <v>40</v>
      </c>
      <c r="I12" s="291">
        <f t="shared" si="2"/>
        <v>6.666666666666667</v>
      </c>
      <c r="J12" s="228">
        <v>13</v>
      </c>
    </row>
    <row r="13" spans="1:10" s="4" customFormat="1" ht="30">
      <c r="A13" s="15"/>
      <c r="B13" s="226" t="s">
        <v>208</v>
      </c>
      <c r="C13" s="227">
        <f t="shared" si="0"/>
        <v>13</v>
      </c>
      <c r="D13" s="223">
        <v>2</v>
      </c>
      <c r="E13" s="223">
        <v>11</v>
      </c>
      <c r="F13" s="223">
        <v>0</v>
      </c>
      <c r="G13" s="224">
        <v>0</v>
      </c>
      <c r="H13" s="228">
        <v>179</v>
      </c>
      <c r="I13" s="291">
        <f t="shared" si="2"/>
        <v>13.76923076923077</v>
      </c>
      <c r="J13" s="228">
        <v>76</v>
      </c>
    </row>
    <row r="14" spans="1:10" s="4" customFormat="1" ht="33">
      <c r="A14" s="229" t="s">
        <v>209</v>
      </c>
      <c r="B14" s="226" t="s">
        <v>210</v>
      </c>
      <c r="C14" s="227">
        <f t="shared" si="0"/>
        <v>13</v>
      </c>
      <c r="D14" s="223">
        <v>5</v>
      </c>
      <c r="E14" s="223">
        <v>8</v>
      </c>
      <c r="F14" s="223">
        <v>0</v>
      </c>
      <c r="G14" s="224">
        <f aca="true" t="shared" si="3" ref="G14:G34">F14/C14</f>
        <v>0</v>
      </c>
      <c r="H14" s="228">
        <v>200</v>
      </c>
      <c r="I14" s="291">
        <f t="shared" si="2"/>
        <v>15.384615384615385</v>
      </c>
      <c r="J14" s="228">
        <v>70</v>
      </c>
    </row>
    <row r="15" spans="1:10" s="4" customFormat="1" ht="30">
      <c r="A15" s="15"/>
      <c r="B15" s="226" t="s">
        <v>211</v>
      </c>
      <c r="C15" s="227">
        <f t="shared" si="0"/>
        <v>27</v>
      </c>
      <c r="D15" s="223">
        <v>4</v>
      </c>
      <c r="E15" s="223">
        <v>23</v>
      </c>
      <c r="F15" s="223">
        <v>0</v>
      </c>
      <c r="G15" s="224">
        <f t="shared" si="3"/>
        <v>0</v>
      </c>
      <c r="H15" s="228">
        <v>324</v>
      </c>
      <c r="I15" s="291">
        <f t="shared" si="2"/>
        <v>12</v>
      </c>
      <c r="J15" s="228">
        <v>127</v>
      </c>
    </row>
    <row r="16" spans="1:10" s="4" customFormat="1" ht="45">
      <c r="A16" s="15"/>
      <c r="B16" s="226" t="s">
        <v>212</v>
      </c>
      <c r="C16" s="227">
        <f t="shared" si="0"/>
        <v>13</v>
      </c>
      <c r="D16" s="223">
        <v>2</v>
      </c>
      <c r="E16" s="223">
        <v>11</v>
      </c>
      <c r="F16" s="223">
        <v>0</v>
      </c>
      <c r="G16" s="224">
        <f t="shared" si="3"/>
        <v>0</v>
      </c>
      <c r="H16" s="228">
        <v>222</v>
      </c>
      <c r="I16" s="291">
        <f t="shared" si="2"/>
        <v>17.076923076923077</v>
      </c>
      <c r="J16" s="228">
        <v>85</v>
      </c>
    </row>
    <row r="17" spans="1:10" s="4" customFormat="1" ht="45">
      <c r="A17" s="15"/>
      <c r="B17" s="226" t="s">
        <v>213</v>
      </c>
      <c r="C17" s="227">
        <f t="shared" si="0"/>
        <v>0</v>
      </c>
      <c r="D17" s="223">
        <v>0</v>
      </c>
      <c r="E17" s="223">
        <v>0</v>
      </c>
      <c r="F17" s="223">
        <v>0</v>
      </c>
      <c r="G17" s="224" t="e">
        <f t="shared" si="3"/>
        <v>#DIV/0!</v>
      </c>
      <c r="H17" s="228">
        <v>0</v>
      </c>
      <c r="I17" s="291" t="e">
        <f t="shared" si="2"/>
        <v>#DIV/0!</v>
      </c>
      <c r="J17" s="228">
        <v>0</v>
      </c>
    </row>
    <row r="18" spans="1:10" s="4" customFormat="1" ht="60">
      <c r="A18" s="229" t="s">
        <v>214</v>
      </c>
      <c r="B18" s="226" t="s">
        <v>215</v>
      </c>
      <c r="C18" s="227">
        <f t="shared" si="0"/>
        <v>11</v>
      </c>
      <c r="D18" s="223">
        <v>6</v>
      </c>
      <c r="E18" s="223">
        <v>5</v>
      </c>
      <c r="F18" s="223">
        <v>0</v>
      </c>
      <c r="G18" s="224">
        <f t="shared" si="3"/>
        <v>0</v>
      </c>
      <c r="H18" s="228">
        <v>231</v>
      </c>
      <c r="I18" s="291">
        <f t="shared" si="2"/>
        <v>21</v>
      </c>
      <c r="J18" s="228">
        <v>59</v>
      </c>
    </row>
    <row r="19" spans="1:10" s="4" customFormat="1" ht="60">
      <c r="A19" s="15"/>
      <c r="B19" s="226" t="s">
        <v>216</v>
      </c>
      <c r="C19" s="227">
        <f t="shared" si="0"/>
        <v>4</v>
      </c>
      <c r="D19" s="223">
        <v>0</v>
      </c>
      <c r="E19" s="223">
        <v>4</v>
      </c>
      <c r="F19" s="223">
        <v>0</v>
      </c>
      <c r="G19" s="224">
        <f t="shared" si="3"/>
        <v>0</v>
      </c>
      <c r="H19" s="228">
        <v>66</v>
      </c>
      <c r="I19" s="291">
        <f>SUM(H19/C19)</f>
        <v>16.5</v>
      </c>
      <c r="J19" s="228">
        <v>36</v>
      </c>
    </row>
    <row r="20" spans="1:10" s="4" customFormat="1" ht="45">
      <c r="A20" s="15"/>
      <c r="B20" s="226" t="s">
        <v>217</v>
      </c>
      <c r="C20" s="227">
        <f t="shared" si="0"/>
        <v>13</v>
      </c>
      <c r="D20" s="223">
        <v>0</v>
      </c>
      <c r="E20" s="223">
        <v>13</v>
      </c>
      <c r="F20" s="223">
        <v>0</v>
      </c>
      <c r="G20" s="224">
        <f t="shared" si="3"/>
        <v>0</v>
      </c>
      <c r="H20" s="228">
        <v>237</v>
      </c>
      <c r="I20" s="291">
        <f t="shared" si="2"/>
        <v>18.23076923076923</v>
      </c>
      <c r="J20" s="228">
        <v>168</v>
      </c>
    </row>
    <row r="21" spans="1:10" s="4" customFormat="1" ht="45">
      <c r="A21" s="15"/>
      <c r="B21" s="226" t="s">
        <v>218</v>
      </c>
      <c r="C21" s="227">
        <f t="shared" si="0"/>
        <v>0</v>
      </c>
      <c r="D21" s="223">
        <v>0</v>
      </c>
      <c r="E21" s="223">
        <v>0</v>
      </c>
      <c r="F21" s="223">
        <v>0</v>
      </c>
      <c r="G21" s="224" t="e">
        <f t="shared" si="3"/>
        <v>#DIV/0!</v>
      </c>
      <c r="H21" s="228">
        <v>0</v>
      </c>
      <c r="I21" s="291" t="e">
        <f t="shared" si="2"/>
        <v>#DIV/0!</v>
      </c>
      <c r="J21" s="228">
        <v>0</v>
      </c>
    </row>
    <row r="22" spans="1:10" s="4" customFormat="1" ht="30">
      <c r="A22" s="229" t="s">
        <v>219</v>
      </c>
      <c r="B22" s="226" t="s">
        <v>220</v>
      </c>
      <c r="C22" s="227">
        <f t="shared" si="0"/>
        <v>13</v>
      </c>
      <c r="D22" s="223">
        <v>0</v>
      </c>
      <c r="E22" s="223">
        <v>13</v>
      </c>
      <c r="F22" s="223">
        <v>0</v>
      </c>
      <c r="G22" s="224">
        <f t="shared" si="3"/>
        <v>0</v>
      </c>
      <c r="H22" s="228">
        <v>219</v>
      </c>
      <c r="I22" s="291">
        <f t="shared" si="2"/>
        <v>16.846153846153847</v>
      </c>
      <c r="J22" s="228">
        <v>188</v>
      </c>
    </row>
    <row r="23" spans="1:10" s="4" customFormat="1" ht="30">
      <c r="A23" s="15"/>
      <c r="B23" s="226" t="s">
        <v>221</v>
      </c>
      <c r="C23" s="227">
        <f t="shared" si="0"/>
        <v>23</v>
      </c>
      <c r="D23" s="223">
        <v>0</v>
      </c>
      <c r="E23" s="223">
        <v>23</v>
      </c>
      <c r="F23" s="223">
        <v>0</v>
      </c>
      <c r="G23" s="224">
        <f t="shared" si="3"/>
        <v>0</v>
      </c>
      <c r="H23" s="228">
        <v>289</v>
      </c>
      <c r="I23" s="291">
        <f t="shared" si="2"/>
        <v>12.565217391304348</v>
      </c>
      <c r="J23" s="228">
        <v>162</v>
      </c>
    </row>
    <row r="24" spans="1:10" s="4" customFormat="1" ht="30">
      <c r="A24" s="15"/>
      <c r="B24" s="226" t="s">
        <v>222</v>
      </c>
      <c r="C24" s="227">
        <f t="shared" si="0"/>
        <v>10</v>
      </c>
      <c r="D24" s="223">
        <v>0</v>
      </c>
      <c r="E24" s="223">
        <v>10</v>
      </c>
      <c r="F24" s="223">
        <v>0</v>
      </c>
      <c r="G24" s="224">
        <f t="shared" si="3"/>
        <v>0</v>
      </c>
      <c r="H24" s="228">
        <v>262</v>
      </c>
      <c r="I24" s="291">
        <f t="shared" si="2"/>
        <v>26.2</v>
      </c>
      <c r="J24" s="228">
        <v>148</v>
      </c>
    </row>
    <row r="25" spans="1:10" s="4" customFormat="1" ht="30">
      <c r="A25" s="15"/>
      <c r="B25" s="226" t="s">
        <v>223</v>
      </c>
      <c r="C25" s="227">
        <f t="shared" si="0"/>
        <v>34</v>
      </c>
      <c r="D25" s="223">
        <v>8</v>
      </c>
      <c r="E25" s="223">
        <v>26</v>
      </c>
      <c r="F25" s="223">
        <v>0</v>
      </c>
      <c r="G25" s="224">
        <f t="shared" si="3"/>
        <v>0</v>
      </c>
      <c r="H25" s="228">
        <v>279</v>
      </c>
      <c r="I25" s="291">
        <f t="shared" si="2"/>
        <v>8.205882352941176</v>
      </c>
      <c r="J25" s="228">
        <v>183</v>
      </c>
    </row>
    <row r="26" spans="1:10" s="4" customFormat="1" ht="30">
      <c r="A26" s="15"/>
      <c r="B26" s="226" t="s">
        <v>224</v>
      </c>
      <c r="C26" s="227">
        <f t="shared" si="0"/>
        <v>0</v>
      </c>
      <c r="D26" s="223">
        <v>0</v>
      </c>
      <c r="E26" s="223">
        <v>0</v>
      </c>
      <c r="F26" s="223">
        <v>0</v>
      </c>
      <c r="G26" s="224" t="e">
        <f t="shared" si="3"/>
        <v>#DIV/0!</v>
      </c>
      <c r="H26" s="228">
        <v>0</v>
      </c>
      <c r="I26" s="291" t="e">
        <f t="shared" si="2"/>
        <v>#DIV/0!</v>
      </c>
      <c r="J26" s="228">
        <v>0</v>
      </c>
    </row>
    <row r="27" spans="1:10" s="4" customFormat="1" ht="45">
      <c r="A27" s="15"/>
      <c r="B27" s="226" t="s">
        <v>225</v>
      </c>
      <c r="C27" s="227">
        <f t="shared" si="0"/>
        <v>4</v>
      </c>
      <c r="D27" s="223">
        <v>0</v>
      </c>
      <c r="E27" s="223">
        <v>4</v>
      </c>
      <c r="F27" s="223">
        <v>0</v>
      </c>
      <c r="G27" s="224">
        <f t="shared" si="3"/>
        <v>0</v>
      </c>
      <c r="H27" s="228">
        <v>43</v>
      </c>
      <c r="I27" s="291">
        <f t="shared" si="2"/>
        <v>10.75</v>
      </c>
      <c r="J27" s="228">
        <v>22</v>
      </c>
    </row>
    <row r="28" spans="1:10" s="4" customFormat="1" ht="45">
      <c r="A28" s="15"/>
      <c r="B28" s="226" t="s">
        <v>226</v>
      </c>
      <c r="C28" s="227">
        <f t="shared" si="0"/>
        <v>10</v>
      </c>
      <c r="D28" s="223">
        <v>0</v>
      </c>
      <c r="E28" s="223">
        <v>10</v>
      </c>
      <c r="F28" s="223">
        <v>0</v>
      </c>
      <c r="G28" s="224">
        <f t="shared" si="3"/>
        <v>0</v>
      </c>
      <c r="H28" s="228">
        <v>218</v>
      </c>
      <c r="I28" s="291">
        <f t="shared" si="2"/>
        <v>21.8</v>
      </c>
      <c r="J28" s="228">
        <v>176</v>
      </c>
    </row>
    <row r="29" spans="1:10" s="4" customFormat="1" ht="45">
      <c r="A29" s="15"/>
      <c r="B29" s="226" t="s">
        <v>227</v>
      </c>
      <c r="C29" s="227">
        <f t="shared" si="0"/>
        <v>4</v>
      </c>
      <c r="D29" s="223">
        <v>0</v>
      </c>
      <c r="E29" s="223">
        <v>4</v>
      </c>
      <c r="F29" s="223">
        <v>0</v>
      </c>
      <c r="G29" s="224">
        <f t="shared" si="3"/>
        <v>0</v>
      </c>
      <c r="H29" s="228">
        <v>60</v>
      </c>
      <c r="I29" s="291">
        <f t="shared" si="2"/>
        <v>15</v>
      </c>
      <c r="J29" s="228">
        <v>29</v>
      </c>
    </row>
    <row r="30" spans="1:10" s="4" customFormat="1" ht="45">
      <c r="A30" s="15"/>
      <c r="B30" s="226" t="s">
        <v>228</v>
      </c>
      <c r="C30" s="227">
        <f t="shared" si="0"/>
        <v>5</v>
      </c>
      <c r="D30" s="223">
        <v>1</v>
      </c>
      <c r="E30" s="223">
        <v>4</v>
      </c>
      <c r="F30" s="223">
        <v>0</v>
      </c>
      <c r="G30" s="224">
        <f t="shared" si="3"/>
        <v>0</v>
      </c>
      <c r="H30" s="228">
        <v>96</v>
      </c>
      <c r="I30" s="291">
        <f t="shared" si="2"/>
        <v>19.2</v>
      </c>
      <c r="J30" s="228">
        <v>27</v>
      </c>
    </row>
    <row r="31" spans="1:10" s="4" customFormat="1" ht="33">
      <c r="A31" s="229" t="s">
        <v>229</v>
      </c>
      <c r="B31" s="226" t="s">
        <v>230</v>
      </c>
      <c r="C31" s="227">
        <f t="shared" si="0"/>
        <v>14</v>
      </c>
      <c r="D31" s="223">
        <v>2</v>
      </c>
      <c r="E31" s="223">
        <v>12</v>
      </c>
      <c r="F31" s="223">
        <v>0</v>
      </c>
      <c r="G31" s="224">
        <f t="shared" si="3"/>
        <v>0</v>
      </c>
      <c r="H31" s="228">
        <v>244</v>
      </c>
      <c r="I31" s="291">
        <f t="shared" si="2"/>
        <v>17.428571428571427</v>
      </c>
      <c r="J31" s="228">
        <v>133</v>
      </c>
    </row>
    <row r="32" spans="1:10" s="4" customFormat="1" ht="30">
      <c r="A32" s="15"/>
      <c r="B32" s="226" t="s">
        <v>231</v>
      </c>
      <c r="C32" s="227">
        <f t="shared" si="0"/>
        <v>0</v>
      </c>
      <c r="D32" s="223">
        <v>0</v>
      </c>
      <c r="E32" s="223">
        <v>0</v>
      </c>
      <c r="F32" s="223">
        <v>0</v>
      </c>
      <c r="G32" s="224" t="e">
        <f t="shared" si="3"/>
        <v>#DIV/0!</v>
      </c>
      <c r="H32" s="228">
        <v>0</v>
      </c>
      <c r="I32" s="291" t="e">
        <f t="shared" si="2"/>
        <v>#DIV/0!</v>
      </c>
      <c r="J32" s="228">
        <v>0</v>
      </c>
    </row>
    <row r="33" spans="1:10" s="4" customFormat="1" ht="45">
      <c r="A33" s="15"/>
      <c r="B33" s="226" t="s">
        <v>232</v>
      </c>
      <c r="C33" s="227">
        <f t="shared" si="0"/>
        <v>10</v>
      </c>
      <c r="D33" s="223">
        <v>2</v>
      </c>
      <c r="E33" s="223">
        <v>8</v>
      </c>
      <c r="F33" s="223">
        <v>0</v>
      </c>
      <c r="G33" s="224">
        <f t="shared" si="3"/>
        <v>0</v>
      </c>
      <c r="H33" s="228">
        <v>262</v>
      </c>
      <c r="I33" s="291">
        <f t="shared" si="2"/>
        <v>26.2</v>
      </c>
      <c r="J33" s="228">
        <v>127</v>
      </c>
    </row>
    <row r="34" spans="1:10" s="4" customFormat="1" ht="33">
      <c r="A34" s="230" t="s">
        <v>233</v>
      </c>
      <c r="B34" s="226" t="s">
        <v>234</v>
      </c>
      <c r="C34" s="227">
        <f>SUM(D34+E34)</f>
        <v>18</v>
      </c>
      <c r="D34" s="223">
        <v>6</v>
      </c>
      <c r="E34" s="223">
        <v>12</v>
      </c>
      <c r="F34" s="223">
        <v>0</v>
      </c>
      <c r="G34" s="224">
        <f t="shared" si="3"/>
        <v>0</v>
      </c>
      <c r="H34" s="228">
        <v>374</v>
      </c>
      <c r="I34" s="291">
        <f t="shared" si="2"/>
        <v>20.77777777777778</v>
      </c>
      <c r="J34" s="228">
        <v>157</v>
      </c>
    </row>
    <row r="35" spans="1:10" ht="16.5">
      <c r="A35" s="1"/>
      <c r="B35" s="1"/>
      <c r="C35" s="231"/>
      <c r="D35" s="1"/>
      <c r="E35" s="1"/>
      <c r="F35" s="1"/>
      <c r="G35" s="1"/>
      <c r="H35" s="1"/>
      <c r="I35" s="1"/>
      <c r="J35" s="1"/>
    </row>
  </sheetData>
  <sheetProtection/>
  <mergeCells count="1">
    <mergeCell ref="D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2014-04-03T08:28:10Z</cp:lastPrinted>
  <dcterms:created xsi:type="dcterms:W3CDTF">2013-05-04T05:35:48Z</dcterms:created>
  <dcterms:modified xsi:type="dcterms:W3CDTF">2014-10-09T09:25:25Z</dcterms:modified>
  <cp:category/>
  <cp:version/>
  <cp:contentType/>
  <cp:contentStatus/>
</cp:coreProperties>
</file>